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90" windowWidth="12120" windowHeight="9120"/>
  </bookViews>
  <sheets>
    <sheet name="2025" sheetId="4" r:id="rId1"/>
  </sheets>
  <definedNames>
    <definedName name="_xlnm._FilterDatabase" localSheetId="0" hidden="1">'2025'!$A$8:$L$186</definedName>
    <definedName name="_xlnm.Print_Area" localSheetId="0">'2025'!$A$1:$L$186</definedName>
  </definedNames>
  <calcPr calcId="125725"/>
</workbook>
</file>

<file path=xl/calcChain.xml><?xml version="1.0" encoding="utf-8"?>
<calcChain xmlns="http://schemas.openxmlformats.org/spreadsheetml/2006/main">
  <c r="K37" i="4"/>
  <c r="K32"/>
  <c r="L160"/>
  <c r="K17"/>
  <c r="K22"/>
  <c r="K88"/>
  <c r="K76"/>
  <c r="K27"/>
  <c r="L145"/>
  <c r="K87"/>
  <c r="K65"/>
  <c r="K111"/>
  <c r="K95"/>
  <c r="K103"/>
  <c r="K13"/>
  <c r="L13" s="1"/>
  <c r="L80"/>
  <c r="J9"/>
  <c r="L29"/>
  <c r="L133"/>
  <c r="L132"/>
  <c r="L131"/>
  <c r="J86"/>
  <c r="L108"/>
  <c r="L83"/>
  <c r="L179"/>
  <c r="L54"/>
  <c r="K9"/>
  <c r="L182"/>
  <c r="L156"/>
  <c r="L60"/>
  <c r="L61"/>
  <c r="L12"/>
  <c r="L11"/>
  <c r="J64"/>
  <c r="J65"/>
  <c r="L69"/>
  <c r="J63"/>
  <c r="J82"/>
  <c r="L130"/>
  <c r="L129"/>
  <c r="K14" l="1"/>
  <c r="J42" l="1"/>
  <c r="J56"/>
  <c r="L146" l="1"/>
  <c r="J204"/>
  <c r="J209" s="1"/>
  <c r="J19"/>
  <c r="J100" l="1"/>
  <c r="J97" l="1"/>
  <c r="J45" l="1"/>
  <c r="L184" l="1"/>
  <c r="L37"/>
  <c r="L33"/>
  <c r="K91"/>
  <c r="L42"/>
  <c r="L65"/>
  <c r="L121"/>
  <c r="L38"/>
  <c r="L22"/>
  <c r="K86"/>
  <c r="L27"/>
  <c r="L149"/>
  <c r="L148"/>
  <c r="L147"/>
  <c r="L141"/>
  <c r="L143"/>
  <c r="L142"/>
  <c r="L140"/>
  <c r="L137"/>
  <c r="L10"/>
  <c r="L9" s="1"/>
  <c r="L53"/>
  <c r="K100" l="1"/>
  <c r="K186" s="1"/>
  <c r="L167"/>
  <c r="L139"/>
  <c r="L17" l="1"/>
  <c r="L32"/>
  <c r="L175"/>
  <c r="L111"/>
  <c r="L181"/>
  <c r="L59"/>
  <c r="L57"/>
  <c r="L70"/>
  <c r="L178"/>
  <c r="L172"/>
  <c r="L183"/>
  <c r="L185"/>
  <c r="L180"/>
  <c r="L177"/>
  <c r="L176"/>
  <c r="L174"/>
  <c r="L173"/>
  <c r="L171"/>
  <c r="L170"/>
  <c r="L169"/>
  <c r="L168"/>
  <c r="L166"/>
  <c r="L165"/>
  <c r="L164"/>
  <c r="L163"/>
  <c r="L162"/>
  <c r="L161"/>
  <c r="L159"/>
  <c r="L158"/>
  <c r="L157"/>
  <c r="L155"/>
  <c r="L154"/>
  <c r="L153"/>
  <c r="L152"/>
  <c r="L151"/>
  <c r="L150"/>
  <c r="L144"/>
  <c r="L138"/>
  <c r="L136"/>
  <c r="L135"/>
  <c r="L134"/>
  <c r="L128"/>
  <c r="L127"/>
  <c r="L126"/>
  <c r="L125"/>
  <c r="L124"/>
  <c r="L123"/>
  <c r="L122"/>
  <c r="L120"/>
  <c r="L119"/>
  <c r="L118"/>
  <c r="L117"/>
  <c r="L116"/>
  <c r="L115"/>
  <c r="L114"/>
  <c r="L113"/>
  <c r="L112"/>
  <c r="L110"/>
  <c r="L109"/>
  <c r="L107"/>
  <c r="L105"/>
  <c r="L104"/>
  <c r="L101"/>
  <c r="L99"/>
  <c r="L98"/>
  <c r="L97"/>
  <c r="L96"/>
  <c r="L95"/>
  <c r="L94"/>
  <c r="L90"/>
  <c r="L89"/>
  <c r="L85"/>
  <c r="L84"/>
  <c r="L82"/>
  <c r="L81"/>
  <c r="L79"/>
  <c r="L78"/>
  <c r="L77"/>
  <c r="L75"/>
  <c r="L74"/>
  <c r="L73"/>
  <c r="L72"/>
  <c r="L71"/>
  <c r="L68"/>
  <c r="L67"/>
  <c r="L66"/>
  <c r="L64"/>
  <c r="L58"/>
  <c r="L55"/>
  <c r="L52"/>
  <c r="L51"/>
  <c r="L50"/>
  <c r="L49"/>
  <c r="L48"/>
  <c r="L46"/>
  <c r="L45"/>
  <c r="L44"/>
  <c r="L43"/>
  <c r="L41"/>
  <c r="L39"/>
  <c r="L36"/>
  <c r="L35"/>
  <c r="L34"/>
  <c r="L31"/>
  <c r="L30"/>
  <c r="L28"/>
  <c r="L26"/>
  <c r="L25"/>
  <c r="L23"/>
  <c r="L21"/>
  <c r="L20"/>
  <c r="L19"/>
  <c r="L18"/>
  <c r="L16"/>
  <c r="L15"/>
  <c r="L40"/>
  <c r="L24"/>
  <c r="L62"/>
  <c r="L106"/>
  <c r="L47"/>
  <c r="L63" l="1"/>
  <c r="L56"/>
  <c r="L103"/>
  <c r="L102"/>
  <c r="L93"/>
  <c r="L92"/>
  <c r="L88"/>
  <c r="L87"/>
  <c r="L76"/>
  <c r="L100" l="1"/>
  <c r="L86"/>
  <c r="L14"/>
  <c r="L189" l="1"/>
  <c r="K189"/>
  <c r="J189"/>
  <c r="K191" l="1"/>
  <c r="K197" l="1"/>
  <c r="L91"/>
  <c r="J91" l="1"/>
  <c r="J14"/>
  <c r="L186" l="1"/>
  <c r="J186"/>
  <c r="J200" s="1"/>
  <c r="L197" l="1"/>
  <c r="L191"/>
  <c r="J191"/>
  <c r="J197"/>
</calcChain>
</file>

<file path=xl/comments1.xml><?xml version="1.0" encoding="utf-8"?>
<comments xmlns="http://schemas.openxmlformats.org/spreadsheetml/2006/main">
  <authors>
    <author>Пользователь РФО</author>
  </authors>
  <commentList>
    <comment ref="J30" authorId="0">
      <text>
        <r>
          <rPr>
            <b/>
            <sz val="9"/>
            <color indexed="81"/>
            <rFont val="Tahoma"/>
            <family val="2"/>
            <charset val="204"/>
          </rPr>
          <t>Пользователь РФО:</t>
        </r>
        <r>
          <rPr>
            <sz val="9"/>
            <color indexed="81"/>
            <rFont val="Tahoma"/>
            <family val="2"/>
            <charset val="204"/>
          </rPr>
          <t xml:space="preserve">
в оо спросить ОБАС на ВБС</t>
        </r>
      </text>
    </comment>
  </commentList>
</comments>
</file>

<file path=xl/sharedStrings.xml><?xml version="1.0" encoding="utf-8"?>
<sst xmlns="http://schemas.openxmlformats.org/spreadsheetml/2006/main" count="1571" uniqueCount="322">
  <si>
    <t>Организация дополнительного образования и обеспечение функционирования организаций в сфере культуры и искусства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</si>
  <si>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библиотечного и информационного обслуживания пользователей библиотек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</si>
  <si>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</si>
  <si>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Предоставление музейных услуг на базе МУК «Краеведческий музей»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</si>
  <si>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Глава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</si>
  <si>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деятельности МУ «Управление административно-хозяйственного обеспечения»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</si>
  <si>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</si>
  <si>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части переданных муниципальному району полномочий Пучежского городского поселения по решению вопросов местного значения (ведение справочно-адресной работы по учету и регистрации граждан на территории поселения)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</si>
  <si>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полномочий по созданию и организации деятельности комиссий по делам несовершеннолетних и защите их прав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</si>
  <si>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Обеспечений функций органов местного самоуправления Пучежского муниципального района (Закупка товаров, работ и услуг для обеспечения государственных (муниципальных) нужд)</t>
  </si>
  <si>
    <t>Осуществление отдельных государственных полномочий в области обращения с животными в части организации мероприятий при осуществлении деятельности по обращению с животными без владельцев (Закупка товаров, работ и услуг для обеспечения государственных (муниципальных) нужд)</t>
  </si>
  <si>
    <t>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 (Закупка товаров, работ и услуг для обеспечения государственных (муниципальных) нужд)</t>
  </si>
  <si>
    <t>Функционирование (техническое обслуживание и эксплуатация) блочно-модульной котельной д. Затеиха (Закупка товаров, работ и услуг для обеспечения государственных (муниципальных) нужд)</t>
  </si>
  <si>
    <t>Функционирование станций катодной защиты газопроводов, находящихся в собственности Пучежского муниципального района (Закупка товаров, работ и услуг для обеспечения государственных (муниципальных) нужд)</t>
  </si>
  <si>
    <t>Организация технического обслуживания газопроводов, сооружений на них, газового оборудования и оказание услуг аварийно-диспетчерской службы, иные мероприятия, связанные с содержанием и обслуживанием объектов газового хозяйства (Закупка товаров, работ и услуг для обеспечения государственных (муниципальных) нужд)</t>
  </si>
  <si>
    <t>Организация дошкольного образования и обеспечение функционирования муниципальных учреждений (Закупка товаров, работ и услуг для обеспечения государственных (муниципальных) нужд)</t>
  </si>
  <si>
    <t>Присмотр и уход за детьми, в части питания детей образовательного учреждения (Закупка товаров, работ и услуг для обеспечения государственных (муниципальных) нужд)</t>
  </si>
  <si>
    <t>Обеспечение пожарной безопасности муниципальных учреждений (Закупка товаров, работ и услуг для обеспечения государственных (муниципальных) нужд)</t>
  </si>
  <si>
    <t>Обеспечение антитеррористической защищенности образовательных организаций (Закупка товаров, работ и услуг для обеспечения государственных (муниципальных) нужд)</t>
  </si>
  <si>
    <t>Выполнение мероприятий, направленных на охрану труда и предупреждение профессиональных заболеваний (Закупка товаров, работ и услуг для обеспечения государственных (муниципальных) нужд)</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</si>
  <si>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(Закупка товаров, работ и услуг для обеспечения государственных (муниципальных) нужд)</t>
  </si>
  <si>
    <t>Организация общего образования  и обеспечение функционирования муниципальных учреждений (Закупка товаров, работ и услуг для обеспечения государственных (муниципальных) нужд)</t>
  </si>
  <si>
    <t>Обеспечение пожарной безопасности муниципальных  учреждений (Закупка товаров, работ и услуг для обеспечения государственных (муниципальных) нужд)</t>
  </si>
  <si>
    <t>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(Закупка товаров, работ и услуг для обеспечения государственных (муниципальных) нужд)</t>
  </si>
  <si>
    <t>Создание условий для организации отдыха и оздоровления детей в образовательных организациях (Закупка товаров, работ и услуг для обеспечения государственных (муниципальных) нужд)</t>
  </si>
  <si>
    <t>Организация отдыха детей в каникулярное время в части организации двухразового питания в лагерях дневного пребывания (Закупка товаров, работ и услуг для обеспечения государственных (муниципальных) нужд)</t>
  </si>
  <si>
    <t>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 (Закупка товаров, работ и услуг для обеспечения государственных (муниципальных) нужд)</t>
  </si>
  <si>
    <t>Организация мероприятий для детей (Закупка товаров, работ и услуг для обеспечения государственных (муниципальных) нужд)</t>
  </si>
  <si>
    <t>Организация временной занятости несовершеннолетних граждан (Закупка товаров, работ и услуг для обеспечения государственных (муниципальных) нужд)</t>
  </si>
  <si>
    <t>Пропаганда здорового образа жизни. Профилактика алкоголизма, наркомании и асоциальных явлений в молодежной среде (Предоставление субсидий бюджетным, автономным учреждениям и иным некоммерческим организациям)</t>
  </si>
  <si>
    <t>Организация мероприятий муниципального  характера (Иные бюджетные ассигнования)</t>
  </si>
  <si>
    <t>Резервный фонд администрации Пучежского муниципального района (Иные бюджетные ассигнования)</t>
  </si>
  <si>
    <t>00660</t>
  </si>
  <si>
    <t>Осуществление переданных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 (Закупка товаров, работ и услуг для обеспечения государственных (муниципальных) нужд)</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</si>
  <si>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(Закупка товаров, работ и услуг для обеспечения государственных (муниципальных) нужд)</t>
  </si>
  <si>
    <t>Обеспечение приватизации и проведение предпродажной подготовки объектов недвижимости (Закупка товаров, работ и услуг для обеспечения государственных (муниципальных) нужд)</t>
  </si>
  <si>
    <t>Содержание объектов недвижимости, входящих в состав имущества казны и арендованного имущества (Закупка товаров, работ и услуг для обеспечения государственных (муниципальных) нужд)</t>
  </si>
  <si>
    <t>Организация дополнительного образования и обеспечение функционирования организаций в сфере культуры и искусства (Закупка товаров, работ и услуг для обеспечения государственных (муниципальных) нужд)</t>
  </si>
  <si>
    <t>Осуществление библиотечного и информационного обслуживания пользователей библиотек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</si>
  <si>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(Закупка товаров, работ и услуг для обеспечения государственных (муниципальных) нужд)</t>
  </si>
  <si>
    <t>Предоставление музейных услуг на базе МУК «Краеведческий музей»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</si>
  <si>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(создание модельной муниципальной библиотеки) (Закупка товаров, работ и услуг для обеспечения государственных (муниципальных) нужд)</t>
  </si>
  <si>
    <t>Обеспечение деятельности МУ «Управление административно-хозяйственного обеспечения» (Закупка товаров, работ и услуг для обеспечения государственных (муниципальных) нужд)</t>
  </si>
  <si>
    <t>Организация мероприятий муниципального  характера (Закупка товаров, работ и услуг для обеспечения государственных (муниципальных) нужд)</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</si>
  <si>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</si>
  <si>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(ведение справочно-адресной работы по учету и регистрации граждан на территории поселения) (Закупка товаров, работ и услуг для обеспечения государственных (муниципальных) нужд)</t>
  </si>
  <si>
    <t>Осуществление отдельных государственных полномочий в сфере административных правонарушений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</si>
  <si>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(Иные бюджетные ассигнования)</t>
  </si>
  <si>
    <t>00320</t>
  </si>
  <si>
    <t>Повышение квалификации муниципальных служащих (Закупка товаров, работ и услуг для обеспечения государственных (муниципальных) нужд)</t>
  </si>
  <si>
    <t>Организация мероприятий для детей (Предоставление субсидий бюджетным, автономным учреждениям и иным некоммерческим организациям)</t>
  </si>
  <si>
    <t>Организация проведения физкультурных и спортивных мероприятий. Приобретение спортивного инвентаря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</si>
  <si>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Пучежского городского поселения по решению вопросов местного значения по оказанию финансовой поддержки футбольной команде "Волга" (Предоставление субсидий бюджетным, автономным учреждениям и иным некоммерческим организациям)</t>
  </si>
  <si>
    <t>00160</t>
  </si>
  <si>
    <t>00120</t>
  </si>
  <si>
    <t>00110</t>
  </si>
  <si>
    <t>Государственная поддержка отрасли культуры (Реализация мероприятий по модернизации библиотек в части комплектования книжных фондов библиотек муниципальных образований) (Закупка товаров, работ и услуг для обеспечения государственных (муниципальных) нужд)</t>
  </si>
  <si>
    <t>L5191</t>
  </si>
  <si>
    <t>00550</t>
  </si>
  <si>
    <t>Обеспечение функционирования модели персонифицированного финансирования дополнительного образования детей (Иные бюджетные ассигнования)</t>
  </si>
  <si>
    <t>Обеспечение функционирования модели персонифицированного финансирования дополнительного образования детей (Предоставление субсидий бюджетным, автономным учреждениям и иным некоммерческим организациям)</t>
  </si>
  <si>
    <t>Организация дополнительного образования и обеспечение функционирования организаций в сфере образования (Предоставление субсидий бюджетным, автономным учреждениям и иным некоммерческим организациям)</t>
  </si>
  <si>
    <t>12</t>
  </si>
  <si>
    <t>00270</t>
  </si>
  <si>
    <t>00280</t>
  </si>
  <si>
    <t xml:space="preserve">Проведение мероприятий на территории района в рамках празднования Дня российского предпринимателя и областного Дня предпринимателя (Закупка товаров, работ и услуг для обеспечения государственных (муниципальных) нужд) </t>
  </si>
  <si>
    <t xml:space="preserve">Проведение конкурсов мастерства в сфере малого и среднего предпринимательства Пучежского района, в том числе профессионального мастерства среди специалистов, занятых в малом и среднем бизнесе (Закупка товаров, работ и услуг для обеспечения государственных (муниципальных) нужд) </t>
  </si>
  <si>
    <t>00350</t>
  </si>
  <si>
    <t>Размещение информации о деятельности органов местного самоуправления Пучежского муниципального района (Закупка товаров, работ и услуг для обеспечения государственных (муниципальных) нужд)</t>
  </si>
  <si>
    <t>82910</t>
  </si>
  <si>
    <t>Софинансирование расходов по обеспечению функционирования многофункциональных центров предоставления государственных и муниципальных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</si>
  <si>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Софинансирование расходов по обеспечению функционирования многофункциональных центров предоставления государственных и муниципальных услуг (Закупка товаров, работ и услуг для обеспечения государственных (муниципальных) нужд)</t>
  </si>
  <si>
    <t>00260</t>
  </si>
  <si>
    <t>Организация мероприятий, направленных на поощрение сельскохозяйственных товаропроизводителей (Предоставление субсидий бюджетным, автономным учреждениям и иным некоммерческим организациям)</t>
  </si>
  <si>
    <t>82400</t>
  </si>
  <si>
    <t>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 (Закупка товаров, работ и услуг для обеспечения государственных (муниципальных) нужд)</t>
  </si>
  <si>
    <t>00370</t>
  </si>
  <si>
    <t>Вручение наград Российской Федерации, наград Ивановской области, наград Пучежского муниципального района, выплата вознаграждений к ним (Социальное обеспечение и иные выплаты населению)</t>
  </si>
  <si>
    <t>Проведение диспансеризации лиц, замещающих должности муниципальной службы (Закупка товаров, работ и услуг для обеспечения государственных (муниципальных) нужд)</t>
  </si>
  <si>
    <t>00340</t>
  </si>
  <si>
    <t>Осуществление полномочий по созданию и организации деятельности комиссий по делам несовершеннолетних и защите их прав (Закупка товаров, работ и услуг для обеспечения государственных (муниципальных) нужд)</t>
  </si>
  <si>
    <t>Осуществление переданных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(Социальное обеспечение и иные выплаты населению)</t>
  </si>
  <si>
    <t>Пенсионное обеспечение лиц, замещающих выборные муниципальные должности и должности муниципальной службы Пучежского муниципального района (Социальное обеспечение и иные выплаты населению)</t>
  </si>
  <si>
    <t>Предоставление социальных выплат молодым семьям на приобретение (строительство) жилого помещения (Социальное обеспечение и иные выплаты населению)</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</si>
  <si>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(Капитальные вложения в объекты государственной (муниципальной) собственности)</t>
  </si>
  <si>
    <t>Организация мероприятий муниципального  характера (Предоставление субсидий бюджетным, автономным учреждениям и иным некоммерческим организациям)</t>
  </si>
  <si>
    <t>Иные межбюджетные трансферты сельским поселениям, входящим в состав Пучежского муниципального района на решение вопросов местного значения, связанные с осуществление дорожной деятельности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осуществление дорожной деятельности в соответствии с законодательством Российской Федерации (Межбюджетные трансферты)</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</si>
  <si>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</si>
  <si>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Затеихинского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</si>
  <si>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Илья-Высоковского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</si>
  <si>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Мортковского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</si>
  <si>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Сеготского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</si>
  <si>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00560</t>
  </si>
  <si>
    <t>Осуществление части переданных муниципальному району полномочий Пучежского городского поселения на выполнение мероприятий по повышению туристического потенциала городского поселения (обеспечение деятельности муниципальных учреждений культуры) (Предоставление субсидий бюджетным, автономным учреждениям и иным некоммерческим организациям)</t>
  </si>
  <si>
    <t>Организация и проведение  сельскохозяйственных ярмарок (Предоставление субсидий бюджетным, автономным учреждениям и иным некоммерческим организациям)</t>
  </si>
  <si>
    <t>Организация дошкольного образования и обеспечение функционирования муниципальных учреждений (Иные бюджетные ассигнования)</t>
  </si>
  <si>
    <t>Организация общего образования  и обеспечение функционирования муниципальных учреждений (Иные бюджетные ассигнования)</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</si>
  <si>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(Иные бюджетные ассигнования)</t>
  </si>
  <si>
    <t>Обеспечений функций органов местного самоуправления Пучежского муниципального района (Иные бюджетные ассигнования)</t>
  </si>
  <si>
    <t>Организация дополнительного образования и обеспечение функционирования организаций в сфере культуры и искусства (Иные бюджетные ассигнования)</t>
  </si>
  <si>
    <t>Предоставление музейных услуг на базе МУК «Краеведческий музей» (Иные бюджетные ассигнования)</t>
  </si>
  <si>
    <t>Субсидия сельхозтоваропроиводителям Пучежского муниципального района на увеличение поголовья КРС (Иные бюджетные ассигнования)</t>
  </si>
  <si>
    <t>Обеспечение деятельности МУ «Управление административно-хозяйственного обеспечения» (Иные бюджетные ассигнования)</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</si>
  <si>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(Иные бюджетные ассигнования)</t>
  </si>
  <si>
    <t>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</si>
  <si>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00100</t>
  </si>
  <si>
    <t>S0190</t>
  </si>
  <si>
    <t>00150</t>
  </si>
  <si>
    <t>11</t>
  </si>
  <si>
    <t>100</t>
  </si>
  <si>
    <t>200</t>
  </si>
  <si>
    <t>13</t>
  </si>
  <si>
    <t>800</t>
  </si>
  <si>
    <t>06</t>
  </si>
  <si>
    <t>07</t>
  </si>
  <si>
    <t>08</t>
  </si>
  <si>
    <t>10</t>
  </si>
  <si>
    <t>300</t>
  </si>
  <si>
    <t>Наименование</t>
  </si>
  <si>
    <t>Раздел</t>
  </si>
  <si>
    <t>330</t>
  </si>
  <si>
    <t>Код основ-ного меро-прия-тия</t>
  </si>
  <si>
    <t>Вид расхода</t>
  </si>
  <si>
    <t>09</t>
  </si>
  <si>
    <t>05</t>
  </si>
  <si>
    <t>600</t>
  </si>
  <si>
    <t>1</t>
  </si>
  <si>
    <t>04</t>
  </si>
  <si>
    <t>Сумма, руб</t>
  </si>
  <si>
    <t>01</t>
  </si>
  <si>
    <t>02</t>
  </si>
  <si>
    <t>03</t>
  </si>
  <si>
    <t>0</t>
  </si>
  <si>
    <t>2</t>
  </si>
  <si>
    <t>Код глав-ного распо-ряди-теля</t>
  </si>
  <si>
    <t>Под-раздел</t>
  </si>
  <si>
    <t>Код прог-раммы</t>
  </si>
  <si>
    <t>Код под-прог-рам-мы</t>
  </si>
  <si>
    <t>092</t>
  </si>
  <si>
    <t>500</t>
  </si>
  <si>
    <t>166</t>
  </si>
  <si>
    <t>00330</t>
  </si>
  <si>
    <t>80370</t>
  </si>
  <si>
    <t>073</t>
  </si>
  <si>
    <t>00010</t>
  </si>
  <si>
    <t>80170</t>
  </si>
  <si>
    <t>00020</t>
  </si>
  <si>
    <t>80100</t>
  </si>
  <si>
    <t>80200</t>
  </si>
  <si>
    <t>00240</t>
  </si>
  <si>
    <t>80110</t>
  </si>
  <si>
    <t>00530</t>
  </si>
  <si>
    <t>9</t>
  </si>
  <si>
    <t>00</t>
  </si>
  <si>
    <t>40030</t>
  </si>
  <si>
    <t>00310</t>
  </si>
  <si>
    <t>00290</t>
  </si>
  <si>
    <t>00360</t>
  </si>
  <si>
    <t>80350</t>
  </si>
  <si>
    <t>80360</t>
  </si>
  <si>
    <t>00030</t>
  </si>
  <si>
    <t>00040</t>
  </si>
  <si>
    <t>00300</t>
  </si>
  <si>
    <t>00180</t>
  </si>
  <si>
    <t>S1950</t>
  </si>
  <si>
    <t>80150</t>
  </si>
  <si>
    <t>00050</t>
  </si>
  <si>
    <t>00090</t>
  </si>
  <si>
    <t>00170</t>
  </si>
  <si>
    <t>00190</t>
  </si>
  <si>
    <t>00200</t>
  </si>
  <si>
    <t>00250</t>
  </si>
  <si>
    <t>16</t>
  </si>
  <si>
    <t>L4970</t>
  </si>
  <si>
    <t>00070</t>
  </si>
  <si>
    <t>60030</t>
  </si>
  <si>
    <t>L3041</t>
  </si>
  <si>
    <t>00130</t>
  </si>
  <si>
    <t>60080</t>
  </si>
  <si>
    <t>40</t>
  </si>
  <si>
    <t>14</t>
  </si>
  <si>
    <t>9160Г</t>
  </si>
  <si>
    <t>9260З</t>
  </si>
  <si>
    <t>9360И</t>
  </si>
  <si>
    <t>9460М</t>
  </si>
  <si>
    <t>9560С</t>
  </si>
  <si>
    <t>9180Г</t>
  </si>
  <si>
    <t>9183Г</t>
  </si>
  <si>
    <t>9162Г</t>
  </si>
  <si>
    <t>9155Г</t>
  </si>
  <si>
    <t>00380</t>
  </si>
  <si>
    <t>60070</t>
  </si>
  <si>
    <t>00390</t>
  </si>
  <si>
    <t>9152Г</t>
  </si>
  <si>
    <t>00510</t>
  </si>
  <si>
    <t>00520</t>
  </si>
  <si>
    <t>Отдел образования и делам молодежи администрации Пучежского муниципального района</t>
  </si>
  <si>
    <t>Финансовый отдел администрации Пучежского муниципального района</t>
  </si>
  <si>
    <t>Комитет экономического развития, управления муниципальным имуществом, торговли, конкурсов, аукционов администрации Пучежского муниципального района</t>
  </si>
  <si>
    <t>Администрация Пучежского муниципального района</t>
  </si>
  <si>
    <t>Итого</t>
  </si>
  <si>
    <t>Код направ-ления расхо-дов</t>
  </si>
  <si>
    <t>Организация дошкольного образования и обеспечение функционирования муниципальных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</si>
  <si>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</si>
  <si>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Организация общего образования  и обеспечение функционирования муниципальных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</si>
  <si>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Предоставление ежемесячных муниципальных выплат молодым специалистам муниципальных образовательных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</si>
  <si>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</si>
  <si>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Обеспечений функций органов местного самоуправления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</si>
  <si>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S2910</t>
  </si>
  <si>
    <t>Вовлечение молодежи в общественную жизнь района, гражданско-патриотическое воспитание  (Закупка товаров, работ и услуг для обеспечения государственных (муниципальных) нужд)</t>
  </si>
  <si>
    <t>S8900</t>
  </si>
  <si>
    <t>Капитальный ремонт объектов дошкольного образования в рамках реализации социально значимого проекта "Создание безопасных условий пребывания в дошкольных образовательных организациях" (Закупка товаров, работ и услуг для обеспечения государственных (муниципальных) нужд)</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</si>
  <si>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</si>
  <si>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00080</t>
  </si>
  <si>
    <t>Повышение квалификации работников, подготовка, переподготовка кадров, участие в семинарах, конференциях (Закупка товаров, работ и услуг для обеспечения государственных (муниципальных) нужд)</t>
  </si>
  <si>
    <t xml:space="preserve">Укрепление материально-технической базы муниципальных образовательных организаций Ивановской области (Закупка товаров, работ и услуг для обеспечения государственных (муниципальных) нужд) </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</si>
  <si>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 (Закупка товаров, работ и услуг для обеспечения государственных (муниципальных) нужд)</t>
  </si>
  <si>
    <t>89700</t>
  </si>
  <si>
    <t>00690</t>
  </si>
  <si>
    <t>51792</t>
  </si>
  <si>
    <t>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N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</si>
  <si>
    <t>Изготовление проектной документации на капитальный ремонт, ремонт дорог местного значения, проведение строительного контроля при осуществлении строительства, реконструкции и капитального ремонта дорог местного значения (Закупка товаров, работ и услуг для обеспечения государственных (муниципальных) нужд)</t>
  </si>
  <si>
    <t>Выполнение иных мероприятий, направленных на реализацию муниципальной программы в части функционирования бюджетных образовательных учреждений (Предоставление субсидий бюджетным, автономным учреждениям и иным некоммерческим организациям)</t>
  </si>
  <si>
    <t>Вовлечение молодежи в общественную жизнь района, гражданско-патриотическое воспитание  (Предоставление субсидий бюджетным, автономным учреждениям и иным некоммерческим организациям)</t>
  </si>
  <si>
    <t>00140</t>
  </si>
  <si>
    <t>Поддержка талантливой молодежи (Закупка товаров, работ и услуг для обеспечения государственных (муниципальных) нужд)</t>
  </si>
  <si>
    <t>81090</t>
  </si>
  <si>
    <t>Поощрение образовательных организаций и педагогов за активную работу (Закупка товаров, работ и услуг для обеспечения государственных (муниципальных) нужд)</t>
  </si>
  <si>
    <t>Изменения, руб</t>
  </si>
  <si>
    <t>Сумма с учетом изменений, руб</t>
  </si>
  <si>
    <t>01130</t>
  </si>
  <si>
    <t>Организация досуга и обеспечение жителей муниципального района услугами организаций культуры (Предоставление субсидий бюджетным, автономным учреждениям и иным некоммерческим организациям)</t>
  </si>
  <si>
    <t>Организация досуга и обеспечение жителей муниципального района услугами организаций культуры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</si>
  <si>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Д0820</t>
  </si>
  <si>
    <t>00700</t>
  </si>
  <si>
    <t>Профилактика краж имущества и хищений денежных средств граждан, в том числе бесконтактным способом с использованием банковских карт и сотовых телефонов (изготовление памяток-листовок профилактического характера) (Закупка товаров, работ и услуг для обеспечения государственных (муниципальных) нужд)</t>
  </si>
  <si>
    <t>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начальное общее образование и посещающим группу продленного дня,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</si>
  <si>
    <t>9161Г</t>
  </si>
  <si>
    <t>00710</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</si>
  <si>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досуга и обеспечения жителей поселения услугами организаций культуры (укрепление материально-технической базы учреждения) (Предоставление субсидий бюджетным, автономным учреждениям и иным некоммерческим организациям)</t>
  </si>
  <si>
    <t>Капитальный ремонт, ремонт автомобильных дорог общего пользования местного значения (Закупка товаров, работ и услуг для обеспечения государственных (муниципальных) нужд)</t>
  </si>
  <si>
    <t>Поддержка талантливой молодежи (Социальное обеспечение и иные выплаты населению)</t>
  </si>
  <si>
    <t>81400</t>
  </si>
  <si>
    <t>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 (Социальное обеспечение и иные выплаты населению)</t>
  </si>
  <si>
    <t>50502</t>
  </si>
  <si>
    <t>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 муниципальных общеобразовательных организаций (Ежемесячное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</si>
  <si>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9Д001</t>
  </si>
  <si>
    <t>9Д004</t>
  </si>
  <si>
    <t>SД007</t>
  </si>
  <si>
    <t>9Д003</t>
  </si>
  <si>
    <t>Я5</t>
  </si>
  <si>
    <t>55970</t>
  </si>
  <si>
    <t>Модернизация региональных и муниципальных музеев (Закупка товаров, работ и услуг для обеспечения государственных (муниципальных) нужд)</t>
  </si>
  <si>
    <t>Ю6</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</si>
  <si>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</si>
  <si>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регулярных перевозок пассажиров и багажа автомобильным транспортом по регулируемым тарифам по маршрутам регулярных перевозок в Пучежском муниципальном районе (Закупка товаров, работ и услуг для обеспечения государственных (муниципальных) нужд)</t>
  </si>
  <si>
    <t>Организация работы отряда правовой направленности «Юный друг полиции (Закупка товаров, работ и услуг для обеспечения государственных (муниципальных) нужд)</t>
  </si>
  <si>
    <t>83390</t>
  </si>
  <si>
    <t>00060</t>
  </si>
  <si>
    <t>Укрепление материально-технической базы муниципальных учреждений (Закупка товаров, работ и услуг для обеспечения государственных (муниципальных) нужд)</t>
  </si>
  <si>
    <t>S1020</t>
  </si>
  <si>
    <t>Капитальный ремонт объектов общего образования (Закупка товаров, работ и услуг для обеспечения государственных (муниципальных) нужд)</t>
  </si>
  <si>
    <t>Возмещение расходов на приобретение горюче-смазочных материалов при использовании личного транспорта медицинским работником ОБУЗ "Пучежская центральная районная больница" (Социальное обеспечение и иные выплаты населению)</t>
  </si>
  <si>
    <t>Приложение № 5 к решению Совета 
Пучежского муниципального района 
от  23.10.2025  № 9</t>
  </si>
  <si>
    <t>Организация общего образования  и обеспечение функционирования муниципальных учреждений (Социальное обеспечение и иные выплаты населению)</t>
  </si>
  <si>
    <t>собственные</t>
  </si>
  <si>
    <t>дорож фонд</t>
  </si>
  <si>
    <t>МБТ поселения</t>
  </si>
  <si>
    <t>ВБС</t>
  </si>
  <si>
    <t>субсидии</t>
  </si>
  <si>
    <t>субвенции</t>
  </si>
  <si>
    <t>иные МБТ</t>
  </si>
  <si>
    <t>Разработка (корректировка) проектной документации и газификация населенных пунктов, объектов социальной инфраструктуры Ивановской области (Бюджетные инвестиции)</t>
  </si>
  <si>
    <t>S2990</t>
  </si>
  <si>
    <t>400</t>
  </si>
  <si>
    <t>Реализация мероприятий по модернизации школьных систем образования (модернизация школьных систем образования) (Закупка товаров, работ и услуг для обеспечения государственных (муниципальных) нужд)</t>
  </si>
  <si>
    <t>Ю4</t>
  </si>
  <si>
    <t>57502</t>
  </si>
  <si>
    <r>
      <t xml:space="preserve">Осуществление переданных органам местного самоуправления государственных полномочий Ивановской области </t>
    </r>
    <r>
      <rPr>
        <b/>
        <sz val="12"/>
        <rFont val="Times New Roman"/>
        <family val="1"/>
        <charset val="204"/>
      </rPr>
      <t xml:space="preserve">по выплате регионального ежемесячного денежного вознаграждения за классное руководство педагогическим работникам </t>
    </r>
    <r>
      <rPr>
        <sz val="12"/>
        <rFont val="Times New Roman"/>
        <family val="1"/>
        <charset val="204"/>
      </rPr>
      <t>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r>
  </si>
  <si>
    <r>
      <t xml:space="preserve">Финансовое обеспечение расходных обязательств, связанных с </t>
    </r>
    <r>
      <rPr>
        <b/>
        <sz val="12"/>
        <rFont val="Times New Roman"/>
        <family val="1"/>
        <charset val="204"/>
      </rPr>
      <t xml:space="preserve">освобождением от родительской платы </t>
    </r>
    <r>
      <rPr>
        <sz val="12"/>
        <rFont val="Times New Roman"/>
        <family val="1"/>
        <charset val="204"/>
      </rPr>
      <t xml:space="preserve">за присмотр и уход в муниципальных образовательных организациях, реализующих образовательную программу </t>
    </r>
    <r>
      <rPr>
        <b/>
        <sz val="12"/>
        <rFont val="Times New Roman"/>
        <family val="1"/>
        <charset val="204"/>
      </rPr>
      <t>дошкольного образования</t>
    </r>
    <r>
      <rPr>
        <sz val="12"/>
        <rFont val="Times New Roman"/>
        <family val="1"/>
        <charset val="204"/>
      </rPr>
      <t xml:space="preserve">, за детьми </t>
    </r>
    <r>
      <rPr>
        <b/>
        <sz val="12"/>
        <rFont val="Times New Roman"/>
        <family val="1"/>
        <charset val="204"/>
      </rPr>
      <t>из многодетных семей</t>
    </r>
    <r>
      <rPr>
        <sz val="12"/>
        <rFont val="Times New Roman"/>
        <family val="1"/>
        <charset val="204"/>
      </rPr>
      <t xml:space="preserve">  (Закупка товаров, работ и услуг для обеспечения государственных (муниципальных) нужд)</t>
    </r>
  </si>
  <si>
    <r>
      <t xml:space="preserve">Осуществление переданных органам местного самоуправления государственных полномочий Ивановской области по предоставлению бесплатного </t>
    </r>
    <r>
      <rPr>
        <b/>
        <sz val="12"/>
        <rFont val="Times New Roman"/>
        <family val="1"/>
        <charset val="204"/>
      </rPr>
      <t xml:space="preserve">горячего питания детям из многодетных семей, обучающимся в 5-11 </t>
    </r>
    <r>
      <rPr>
        <sz val="12"/>
        <rFont val="Times New Roman"/>
        <family val="1"/>
        <charset val="204"/>
      </rPr>
      <t>классах муниципальных общеобразовательных организаций (Закупка товаров, работ и услуг для обеспечения государственных (муниципальных) нужд)</t>
    </r>
  </si>
  <si>
    <t>Ведомственная структура расходов бюджета Пучежского муниципального района на 2026 год</t>
  </si>
  <si>
    <t>99</t>
  </si>
  <si>
    <t>00770</t>
  </si>
  <si>
    <r>
      <t>Обеспечение горячим питанием обучающихся из</t>
    </r>
    <r>
      <rPr>
        <sz val="12"/>
        <color rgb="FFFF0000"/>
        <rFont val="Times New Roman"/>
        <family val="1"/>
        <charset val="204"/>
      </rPr>
      <t xml:space="preserve"> </t>
    </r>
    <r>
      <rPr>
        <sz val="12"/>
        <rFont val="Times New Roman"/>
        <family val="1"/>
        <charset val="204"/>
      </rPr>
      <t xml:space="preserve"> детей-инвалидов, детей, находящихся под опекой, детей, состоящих на учете в противотуберкулезном диспансере (Закупка товаров, работ и услуг для обеспечения государственных (муниципальных) нужд)</t>
    </r>
  </si>
  <si>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(Закупка товаров, работ и услуг для обеспечения государственных (муниципальных) нужд)</t>
  </si>
  <si>
    <t>51200</t>
  </si>
  <si>
    <t>002</t>
  </si>
  <si>
    <t>Правовое информирование нраждан в сфере миграционного законодательства (Закупка товаров, работ и услуг для обеспечения государственных (муниципальных) нужд)</t>
  </si>
  <si>
    <t>Мероприятия по оказанию правовой, социальной, психолого-педагогической, медицинской и иной помощи лицам, освобожденным из учреждений, исполняющих наказание (Закупка товаров, работ и услуг для обеспечения государственных (муниципальных) нужд)</t>
  </si>
  <si>
    <t>00780</t>
  </si>
  <si>
    <t>00790</t>
  </si>
  <si>
    <t>Обеспечение функционирования Председателя контрольно-счетной комиссии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</si>
  <si>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 (Предоставление субсидий бюджетным, автономным учреждениям и иным некоммерческим организациям)</t>
  </si>
  <si>
    <t>Создание условий для организации отдыха и оздоровления детей в образовательных организациях (Предоставление субсидий бюджетным, автономным учреждениям и иным некоммерческим организациям)</t>
  </si>
  <si>
    <t>Приложение № 6 к решению Совета 
Пучежского муниципального района 
от  18.12.2025  №  21</t>
  </si>
  <si>
    <t>Обеспечение функционирования инспектора Контрольно-счетной комиссии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</si>
  <si>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функций Контрольно-счетной комиссии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</si>
  <si>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функций Контрольно-счетной комиссии Пучежского муниципального района  (Закупка товаров, работ и услуг для обеспечения государственных (муниципальных) нужд)</t>
  </si>
  <si>
    <t>А7502</t>
  </si>
  <si>
    <t>Предоставление субсидий гражданам на оплату первоначального взноса при получении ипотечного жилищного кредита, на погашение основной суммы долга и уплату процентов по ипотечному жилищному кредиту (в том числе рефинансированному) (Социальное обеспечение и иные выплаты населению)</t>
  </si>
  <si>
    <t>15</t>
  </si>
  <si>
    <t>S3100</t>
  </si>
  <si>
    <t>Техническое оснащение региональных и муниципальных музеев (Техническое оснащение муниципальных музеев) (Закупка товаров, работ и услуг для обеспечения государственных (муниципальных) нужд)</t>
  </si>
  <si>
    <t>55901</t>
  </si>
  <si>
    <t>Контрольно-счетный орган Пучежского муниципального района</t>
  </si>
  <si>
    <t>00800</t>
  </si>
  <si>
    <t>00810</t>
  </si>
  <si>
    <t>00820</t>
  </si>
  <si>
    <t>Оплата исполнительных листов, судебных издержек  (Закупка товаров, работ и услуг для обеспечения государственных (муниципальных) нужд)</t>
  </si>
  <si>
    <t>Оплата исполнительных листов, судебных издержек (Иные бюджетные ассигнования)</t>
  </si>
  <si>
    <t>00830</t>
  </si>
  <si>
    <t>Единовременная материальная помощь в соответствии с решениями Совета Пучежского муниципального района (Социальное обеспечение и иные выплаты населению)</t>
  </si>
  <si>
    <t>S1290</t>
  </si>
  <si>
    <t>S1010</t>
  </si>
  <si>
    <t>Субсидии общественным организациям ветеранов (Предоставление субсидий бюджетным, автономным учреждениям и иным некоммерческим организациям)</t>
  </si>
  <si>
    <t>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N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</si>
  <si>
    <t>00840</t>
  </si>
  <si>
    <t>Реализация мероприятий в сфере теплоснабжения в границах сельских поселений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</si>
  <si>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досуга и обеспечения жителей поселения услугами организаций культуры (проведение мероприятий) (Предоставление субсидий бюджетным, автономным учреждениям и иным некоммерческим организациям)</t>
  </si>
  <si>
    <t>9163Г</t>
  </si>
  <si>
    <t>Приложение № 5 к решению Совета 
Пучежского муниципального района 
от  __.06.2026  № __</t>
  </si>
</sst>
</file>

<file path=xl/styles.xml><?xml version="1.0" encoding="utf-8"?>
<styleSheet xmlns="http://schemas.openxmlformats.org/spreadsheetml/2006/main">
  <fonts count="10">
    <font>
      <sz val="10"/>
      <name val="Arial Cyr"/>
      <charset val="204"/>
    </font>
    <font>
      <sz val="12"/>
      <name val="Times New Roman"/>
      <family val="1"/>
      <charset val="204"/>
    </font>
    <font>
      <sz val="12"/>
      <color indexed="8"/>
      <name val="Times New Roman"/>
      <family val="1"/>
      <charset val="204"/>
    </font>
    <font>
      <sz val="10"/>
      <name val="Times New Roman"/>
      <family val="1"/>
      <charset val="204"/>
    </font>
    <font>
      <sz val="10"/>
      <color indexed="8"/>
      <name val="Arial Cyr"/>
      <family val="2"/>
    </font>
    <font>
      <b/>
      <sz val="12"/>
      <name val="Times New Roman"/>
      <family val="1"/>
      <charset val="204"/>
    </font>
    <font>
      <b/>
      <sz val="10"/>
      <name val="Arial Cyr"/>
      <charset val="204"/>
    </font>
    <font>
      <sz val="12"/>
      <color rgb="FFFF0000"/>
      <name val="Times New Roman"/>
      <family val="1"/>
      <charset val="204"/>
    </font>
    <font>
      <sz val="9"/>
      <color indexed="81"/>
      <name val="Tahoma"/>
      <family val="2"/>
      <charset val="204"/>
    </font>
    <font>
      <b/>
      <sz val="9"/>
      <color indexed="81"/>
      <name val="Tahoma"/>
      <family val="2"/>
      <charset val="204"/>
    </font>
  </fonts>
  <fills count="4">
    <fill>
      <patternFill patternType="none"/>
    </fill>
    <fill>
      <patternFill patternType="gray125"/>
    </fill>
    <fill>
      <patternFill patternType="solid">
        <fgColor indexed="9"/>
        <bgColor indexed="64"/>
      </patternFill>
    </fill>
    <fill>
      <patternFill patternType="solid">
        <fgColor indexed="13"/>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49" fontId="4" fillId="0" borderId="1">
      <alignment vertical="top" wrapText="1"/>
    </xf>
  </cellStyleXfs>
  <cellXfs count="38">
    <xf numFmtId="0" fontId="0" fillId="0" borderId="0" xfId="0"/>
    <xf numFmtId="49" fontId="2" fillId="0" borderId="2" xfId="0" applyNumberFormat="1" applyFont="1" applyBorder="1" applyAlignment="1">
      <alignment horizontal="center" vertical="top" wrapText="1"/>
    </xf>
    <xf numFmtId="49" fontId="1" fillId="0" borderId="2" xfId="0" applyNumberFormat="1" applyFont="1" applyBorder="1" applyAlignment="1">
      <alignment horizontal="center" vertical="top" wrapText="1"/>
    </xf>
    <xf numFmtId="49" fontId="1" fillId="2" borderId="3" xfId="0" applyNumberFormat="1" applyFont="1" applyFill="1" applyBorder="1" applyAlignment="1">
      <alignment horizontal="center" wrapText="1"/>
    </xf>
    <xf numFmtId="0" fontId="0" fillId="0" borderId="0" xfId="0" applyAlignment="1">
      <alignment horizontal="justify" vertical="center"/>
    </xf>
    <xf numFmtId="0" fontId="1" fillId="2" borderId="3" xfId="0" applyFont="1" applyFill="1" applyBorder="1" applyAlignment="1">
      <alignment horizontal="justify" vertical="center" wrapText="1"/>
    </xf>
    <xf numFmtId="0" fontId="6" fillId="0" borderId="0" xfId="0" applyFont="1"/>
    <xf numFmtId="0" fontId="5" fillId="0" borderId="0" xfId="0" applyFont="1"/>
    <xf numFmtId="0" fontId="1" fillId="0" borderId="0" xfId="0" applyFont="1"/>
    <xf numFmtId="0" fontId="1" fillId="0" borderId="3" xfId="0" applyFont="1" applyFill="1" applyBorder="1" applyAlignment="1">
      <alignment horizontal="justify" vertical="center" wrapText="1"/>
    </xf>
    <xf numFmtId="49" fontId="1" fillId="0" borderId="3" xfId="0" applyNumberFormat="1" applyFont="1" applyFill="1" applyBorder="1" applyAlignment="1">
      <alignment horizontal="center" wrapText="1"/>
    </xf>
    <xf numFmtId="0" fontId="0" fillId="0" borderId="0" xfId="0" applyFill="1"/>
    <xf numFmtId="0" fontId="5" fillId="3" borderId="3" xfId="0" applyFont="1" applyFill="1" applyBorder="1" applyAlignment="1">
      <alignment horizontal="justify" vertical="center" wrapText="1"/>
    </xf>
    <xf numFmtId="0" fontId="5" fillId="3" borderId="3" xfId="0" applyFont="1" applyFill="1" applyBorder="1"/>
    <xf numFmtId="0" fontId="5" fillId="3" borderId="4" xfId="0" applyFont="1" applyFill="1" applyBorder="1" applyAlignment="1">
      <alignment horizontal="justify" vertical="center" wrapText="1"/>
    </xf>
    <xf numFmtId="0" fontId="5" fillId="3" borderId="0" xfId="0" applyFont="1" applyFill="1" applyAlignment="1">
      <alignment horizontal="center"/>
    </xf>
    <xf numFmtId="0" fontId="5" fillId="3" borderId="0" xfId="0" applyFont="1" applyFill="1"/>
    <xf numFmtId="0" fontId="6" fillId="3" borderId="0" xfId="0" applyFont="1" applyFill="1"/>
    <xf numFmtId="4" fontId="5" fillId="3" borderId="3" xfId="0" applyNumberFormat="1" applyFont="1" applyFill="1" applyBorder="1" applyAlignment="1">
      <alignment horizontal="center"/>
    </xf>
    <xf numFmtId="49" fontId="5" fillId="3" borderId="0" xfId="0" applyNumberFormat="1" applyFont="1" applyFill="1" applyAlignment="1">
      <alignment horizontal="center"/>
    </xf>
    <xf numFmtId="49" fontId="5" fillId="3" borderId="3" xfId="0" applyNumberFormat="1" applyFont="1" applyFill="1" applyBorder="1" applyAlignment="1">
      <alignment horizontal="center"/>
    </xf>
    <xf numFmtId="0" fontId="1" fillId="0" borderId="3" xfId="0" applyFont="1" applyBorder="1" applyAlignment="1">
      <alignment horizontal="center"/>
    </xf>
    <xf numFmtId="4" fontId="1" fillId="0" borderId="3" xfId="0" applyNumberFormat="1" applyFont="1" applyBorder="1" applyAlignment="1">
      <alignment horizontal="center" vertical="top"/>
    </xf>
    <xf numFmtId="4" fontId="1" fillId="0" borderId="3" xfId="0" applyNumberFormat="1" applyFont="1" applyBorder="1" applyAlignment="1">
      <alignment horizontal="center"/>
    </xf>
    <xf numFmtId="4" fontId="0" fillId="0" borderId="0" xfId="0" applyNumberFormat="1" applyBorder="1" applyAlignment="1">
      <alignment horizontal="center"/>
    </xf>
    <xf numFmtId="0" fontId="2"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0" xfId="0" applyFont="1" applyAlignment="1">
      <alignment horizontal="justify" vertical="center" wrapText="1"/>
    </xf>
    <xf numFmtId="4" fontId="1" fillId="0" borderId="3" xfId="0" applyNumberFormat="1" applyFont="1" applyFill="1" applyBorder="1" applyAlignment="1">
      <alignment horizontal="center"/>
    </xf>
    <xf numFmtId="4" fontId="1" fillId="0" borderId="3" xfId="0" applyNumberFormat="1" applyFont="1" applyBorder="1" applyAlignment="1">
      <alignment horizontal="center" vertical="top" wrapText="1"/>
    </xf>
    <xf numFmtId="4" fontId="1" fillId="0" borderId="3" xfId="0" applyNumberFormat="1" applyFont="1" applyFill="1" applyBorder="1" applyAlignment="1">
      <alignment horizontal="center" wrapText="1"/>
    </xf>
    <xf numFmtId="0" fontId="5" fillId="3" borderId="3" xfId="0" applyFont="1" applyFill="1" applyBorder="1" applyAlignment="1">
      <alignment horizontal="center"/>
    </xf>
    <xf numFmtId="4" fontId="1" fillId="2" borderId="3" xfId="0" applyNumberFormat="1" applyFont="1" applyFill="1" applyBorder="1" applyAlignment="1">
      <alignment horizontal="center" wrapText="1"/>
    </xf>
    <xf numFmtId="4" fontId="0" fillId="0" borderId="0" xfId="0" applyNumberFormat="1" applyFont="1"/>
    <xf numFmtId="0" fontId="1" fillId="0" borderId="3" xfId="0" applyFont="1" applyBorder="1" applyAlignment="1">
      <alignment horizontal="justify" wrapText="1"/>
    </xf>
    <xf numFmtId="4" fontId="1" fillId="0" borderId="3" xfId="0" applyNumberFormat="1" applyFont="1" applyBorder="1" applyAlignment="1">
      <alignment horizontal="justify" vertical="center" wrapText="1"/>
    </xf>
    <xf numFmtId="0" fontId="5" fillId="0" borderId="0" xfId="0" applyFont="1" applyAlignment="1">
      <alignment horizontal="center" wrapText="1"/>
    </xf>
    <xf numFmtId="49" fontId="3" fillId="0" borderId="0" xfId="0" applyNumberFormat="1" applyFont="1" applyAlignment="1">
      <alignment horizontal="right" wrapText="1"/>
    </xf>
  </cellXfs>
  <cellStyles count="2">
    <cellStyle name="st15" xfId="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M211"/>
  <sheetViews>
    <sheetView tabSelected="1" topLeftCell="A2" workbookViewId="0">
      <selection activeCell="O8" sqref="O8"/>
    </sheetView>
  </sheetViews>
  <sheetFormatPr defaultRowHeight="12.75"/>
  <cols>
    <col min="1" max="1" width="47.140625" style="4" customWidth="1"/>
    <col min="2" max="2" width="6.140625" customWidth="1"/>
    <col min="3" max="3" width="5.140625" customWidth="1"/>
    <col min="4" max="5" width="4.85546875" customWidth="1"/>
    <col min="6" max="6" width="4.7109375" customWidth="1"/>
    <col min="7" max="7" width="5.5703125" customWidth="1"/>
    <col min="8" max="8" width="12" customWidth="1"/>
    <col min="9" max="9" width="6.28515625" customWidth="1"/>
    <col min="10" max="10" width="19.140625" style="24" customWidth="1"/>
    <col min="11" max="11" width="19.7109375" style="24" customWidth="1"/>
    <col min="12" max="12" width="19.5703125" style="24" customWidth="1"/>
    <col min="13" max="13" width="9.85546875" customWidth="1"/>
  </cols>
  <sheetData>
    <row r="1" spans="1:12" ht="47.25" hidden="1" customHeight="1">
      <c r="G1" s="37" t="s">
        <v>263</v>
      </c>
      <c r="H1" s="37"/>
      <c r="I1" s="37"/>
      <c r="J1" s="37"/>
      <c r="K1" s="37"/>
      <c r="L1" s="37"/>
    </row>
    <row r="3" spans="1:12" ht="43.5" customHeight="1">
      <c r="G3" s="37" t="s">
        <v>321</v>
      </c>
      <c r="H3" s="37"/>
      <c r="I3" s="37"/>
      <c r="J3" s="37"/>
      <c r="K3" s="37"/>
      <c r="L3" s="37"/>
    </row>
    <row r="4" spans="1:12" ht="47.25" customHeight="1">
      <c r="G4" s="37" t="s">
        <v>295</v>
      </c>
      <c r="H4" s="37"/>
      <c r="I4" s="37"/>
      <c r="J4" s="37"/>
      <c r="K4" s="37"/>
      <c r="L4" s="37"/>
    </row>
    <row r="6" spans="1:12" ht="16.5" customHeight="1">
      <c r="A6" s="36" t="s">
        <v>281</v>
      </c>
      <c r="B6" s="36"/>
      <c r="C6" s="36"/>
      <c r="D6" s="36"/>
      <c r="E6" s="36"/>
      <c r="F6" s="36"/>
      <c r="G6" s="36"/>
      <c r="H6" s="36"/>
      <c r="I6" s="36"/>
      <c r="J6" s="36"/>
      <c r="K6" s="36"/>
      <c r="L6" s="36"/>
    </row>
    <row r="8" spans="1:12" ht="114" customHeight="1">
      <c r="A8" s="25" t="s">
        <v>118</v>
      </c>
      <c r="B8" s="1" t="s">
        <v>134</v>
      </c>
      <c r="C8" s="1" t="s">
        <v>119</v>
      </c>
      <c r="D8" s="1" t="s">
        <v>135</v>
      </c>
      <c r="E8" s="2" t="s">
        <v>136</v>
      </c>
      <c r="F8" s="2" t="s">
        <v>137</v>
      </c>
      <c r="G8" s="2" t="s">
        <v>121</v>
      </c>
      <c r="H8" s="2" t="s">
        <v>201</v>
      </c>
      <c r="I8" s="2" t="s">
        <v>122</v>
      </c>
      <c r="J8" s="22" t="s">
        <v>128</v>
      </c>
      <c r="K8" s="22" t="s">
        <v>228</v>
      </c>
      <c r="L8" s="29" t="s">
        <v>229</v>
      </c>
    </row>
    <row r="9" spans="1:12" ht="31.5">
      <c r="A9" s="12" t="s">
        <v>305</v>
      </c>
      <c r="B9" s="20" t="s">
        <v>287</v>
      </c>
      <c r="C9" s="13"/>
      <c r="D9" s="13"/>
      <c r="E9" s="13"/>
      <c r="F9" s="13"/>
      <c r="G9" s="13"/>
      <c r="H9" s="13"/>
      <c r="I9" s="13"/>
      <c r="J9" s="18">
        <f>SUM(J10:J13)</f>
        <v>2082572.9100000001</v>
      </c>
      <c r="K9" s="18">
        <f>SUM(K10:K13)</f>
        <v>92155.38</v>
      </c>
      <c r="L9" s="18">
        <f>SUM(L10:L13)</f>
        <v>2174728.29</v>
      </c>
    </row>
    <row r="10" spans="1:12" ht="128.25" customHeight="1">
      <c r="A10" s="5" t="s">
        <v>292</v>
      </c>
      <c r="B10" s="3" t="s">
        <v>287</v>
      </c>
      <c r="C10" s="3" t="s">
        <v>129</v>
      </c>
      <c r="D10" s="3" t="s">
        <v>113</v>
      </c>
      <c r="E10" s="3" t="s">
        <v>179</v>
      </c>
      <c r="F10" s="3" t="s">
        <v>152</v>
      </c>
      <c r="G10" s="3" t="s">
        <v>153</v>
      </c>
      <c r="H10" s="3" t="s">
        <v>283</v>
      </c>
      <c r="I10" s="3" t="s">
        <v>109</v>
      </c>
      <c r="J10" s="23">
        <v>972950.03</v>
      </c>
      <c r="K10" s="32">
        <v>44919</v>
      </c>
      <c r="L10" s="23">
        <f>J10+K10</f>
        <v>1017869.03</v>
      </c>
    </row>
    <row r="11" spans="1:12" ht="128.25" customHeight="1">
      <c r="A11" s="5" t="s">
        <v>296</v>
      </c>
      <c r="B11" s="3" t="s">
        <v>287</v>
      </c>
      <c r="C11" s="3" t="s">
        <v>129</v>
      </c>
      <c r="D11" s="3" t="s">
        <v>113</v>
      </c>
      <c r="E11" s="3" t="s">
        <v>179</v>
      </c>
      <c r="F11" s="3" t="s">
        <v>152</v>
      </c>
      <c r="G11" s="3" t="s">
        <v>153</v>
      </c>
      <c r="H11" s="10" t="s">
        <v>306</v>
      </c>
      <c r="I11" s="3" t="s">
        <v>109</v>
      </c>
      <c r="J11" s="23">
        <v>734658.82</v>
      </c>
      <c r="K11" s="32">
        <v>27211.8</v>
      </c>
      <c r="L11" s="23">
        <f t="shared" ref="L11:L13" si="0">J11+K11</f>
        <v>761870.62</v>
      </c>
    </row>
    <row r="12" spans="1:12" ht="128.25" customHeight="1">
      <c r="A12" s="5" t="s">
        <v>297</v>
      </c>
      <c r="B12" s="3" t="s">
        <v>287</v>
      </c>
      <c r="C12" s="3" t="s">
        <v>129</v>
      </c>
      <c r="D12" s="3" t="s">
        <v>113</v>
      </c>
      <c r="E12" s="3" t="s">
        <v>179</v>
      </c>
      <c r="F12" s="3" t="s">
        <v>152</v>
      </c>
      <c r="G12" s="3" t="s">
        <v>153</v>
      </c>
      <c r="H12" s="10" t="s">
        <v>307</v>
      </c>
      <c r="I12" s="3" t="s">
        <v>109</v>
      </c>
      <c r="J12" s="23">
        <v>215670.79</v>
      </c>
      <c r="K12" s="32">
        <v>6596.58</v>
      </c>
      <c r="L12" s="23">
        <f t="shared" si="0"/>
        <v>222267.37</v>
      </c>
    </row>
    <row r="13" spans="1:12" ht="82.5" customHeight="1">
      <c r="A13" s="5" t="s">
        <v>298</v>
      </c>
      <c r="B13" s="3" t="s">
        <v>287</v>
      </c>
      <c r="C13" s="3" t="s">
        <v>129</v>
      </c>
      <c r="D13" s="3" t="s">
        <v>113</v>
      </c>
      <c r="E13" s="3" t="s">
        <v>179</v>
      </c>
      <c r="F13" s="3" t="s">
        <v>152</v>
      </c>
      <c r="G13" s="3" t="s">
        <v>153</v>
      </c>
      <c r="H13" s="10" t="s">
        <v>307</v>
      </c>
      <c r="I13" s="3" t="s">
        <v>110</v>
      </c>
      <c r="J13" s="23">
        <v>159293.26999999999</v>
      </c>
      <c r="K13" s="32">
        <f>7700+7125-1397</f>
        <v>13428</v>
      </c>
      <c r="L13" s="23">
        <f t="shared" si="0"/>
        <v>172721.27</v>
      </c>
    </row>
    <row r="14" spans="1:12" ht="47.25">
      <c r="A14" s="14" t="s">
        <v>196</v>
      </c>
      <c r="B14" s="19" t="s">
        <v>143</v>
      </c>
      <c r="C14" s="17"/>
      <c r="D14" s="17"/>
      <c r="E14" s="17"/>
      <c r="F14" s="17"/>
      <c r="G14" s="17"/>
      <c r="H14" s="17"/>
      <c r="I14" s="17"/>
      <c r="J14" s="18">
        <f>SUM(J15:J85)</f>
        <v>255657427.94000003</v>
      </c>
      <c r="K14" s="18">
        <f>SUM(K15:K85)</f>
        <v>4140150.1599999997</v>
      </c>
      <c r="L14" s="18">
        <f t="shared" ref="L14" si="1">SUM(L15:L85)</f>
        <v>259797578.10000005</v>
      </c>
    </row>
    <row r="15" spans="1:12" ht="78.75">
      <c r="A15" s="5" t="s">
        <v>36</v>
      </c>
      <c r="B15" s="3" t="s">
        <v>143</v>
      </c>
      <c r="C15" s="3" t="s">
        <v>129</v>
      </c>
      <c r="D15" s="3" t="s">
        <v>111</v>
      </c>
      <c r="E15" s="3" t="s">
        <v>115</v>
      </c>
      <c r="F15" s="3" t="s">
        <v>132</v>
      </c>
      <c r="G15" s="3" t="s">
        <v>127</v>
      </c>
      <c r="H15" s="3" t="s">
        <v>192</v>
      </c>
      <c r="I15" s="3" t="s">
        <v>110</v>
      </c>
      <c r="J15" s="23">
        <v>24707.14</v>
      </c>
      <c r="K15" s="23">
        <v>4761.05</v>
      </c>
      <c r="L15" s="23">
        <f t="shared" ref="L15:L79" si="2">J15+K15</f>
        <v>29468.19</v>
      </c>
    </row>
    <row r="16" spans="1:12" ht="128.25" customHeight="1">
      <c r="A16" s="5" t="s">
        <v>202</v>
      </c>
      <c r="B16" s="3" t="s">
        <v>143</v>
      </c>
      <c r="C16" s="3" t="s">
        <v>114</v>
      </c>
      <c r="D16" s="3" t="s">
        <v>129</v>
      </c>
      <c r="E16" s="3" t="s">
        <v>129</v>
      </c>
      <c r="F16" s="3" t="s">
        <v>132</v>
      </c>
      <c r="G16" s="3" t="s">
        <v>129</v>
      </c>
      <c r="H16" s="3" t="s">
        <v>144</v>
      </c>
      <c r="I16" s="3" t="s">
        <v>109</v>
      </c>
      <c r="J16" s="23">
        <v>10558012.84</v>
      </c>
      <c r="K16" s="23">
        <v>0</v>
      </c>
      <c r="L16" s="23">
        <f t="shared" si="2"/>
        <v>10558012.84</v>
      </c>
    </row>
    <row r="17" spans="1:12" ht="78.75">
      <c r="A17" s="5" t="s">
        <v>15</v>
      </c>
      <c r="B17" s="3" t="s">
        <v>143</v>
      </c>
      <c r="C17" s="3" t="s">
        <v>114</v>
      </c>
      <c r="D17" s="3" t="s">
        <v>129</v>
      </c>
      <c r="E17" s="3" t="s">
        <v>129</v>
      </c>
      <c r="F17" s="3" t="s">
        <v>132</v>
      </c>
      <c r="G17" s="3" t="s">
        <v>129</v>
      </c>
      <c r="H17" s="3" t="s">
        <v>144</v>
      </c>
      <c r="I17" s="3" t="s">
        <v>110</v>
      </c>
      <c r="J17" s="28">
        <v>7620632.8899999997</v>
      </c>
      <c r="K17" s="32">
        <f>-250000+10000-22900</f>
        <v>-262900</v>
      </c>
      <c r="L17" s="23">
        <f t="shared" si="2"/>
        <v>7357732.8899999997</v>
      </c>
    </row>
    <row r="18" spans="1:12" ht="63">
      <c r="A18" s="5" t="s">
        <v>95</v>
      </c>
      <c r="B18" s="3" t="s">
        <v>143</v>
      </c>
      <c r="C18" s="3" t="s">
        <v>114</v>
      </c>
      <c r="D18" s="3" t="s">
        <v>129</v>
      </c>
      <c r="E18" s="3" t="s">
        <v>129</v>
      </c>
      <c r="F18" s="3" t="s">
        <v>132</v>
      </c>
      <c r="G18" s="3" t="s">
        <v>129</v>
      </c>
      <c r="H18" s="3" t="s">
        <v>144</v>
      </c>
      <c r="I18" s="3" t="s">
        <v>112</v>
      </c>
      <c r="J18" s="23">
        <v>77046.789999999994</v>
      </c>
      <c r="K18" s="23">
        <v>0</v>
      </c>
      <c r="L18" s="23">
        <f t="shared" si="2"/>
        <v>77046.789999999994</v>
      </c>
    </row>
    <row r="19" spans="1:12" ht="63">
      <c r="A19" s="5" t="s">
        <v>16</v>
      </c>
      <c r="B19" s="3" t="s">
        <v>143</v>
      </c>
      <c r="C19" s="3" t="s">
        <v>114</v>
      </c>
      <c r="D19" s="3" t="s">
        <v>129</v>
      </c>
      <c r="E19" s="3" t="s">
        <v>129</v>
      </c>
      <c r="F19" s="3" t="s">
        <v>132</v>
      </c>
      <c r="G19" s="3" t="s">
        <v>129</v>
      </c>
      <c r="H19" s="3" t="s">
        <v>146</v>
      </c>
      <c r="I19" s="3" t="s">
        <v>110</v>
      </c>
      <c r="J19" s="23">
        <f>597276+4480893.36</f>
        <v>5078169.3600000003</v>
      </c>
      <c r="K19" s="23">
        <v>0</v>
      </c>
      <c r="L19" s="23">
        <f t="shared" si="2"/>
        <v>5078169.3600000003</v>
      </c>
    </row>
    <row r="20" spans="1:12" ht="63">
      <c r="A20" s="5" t="s">
        <v>17</v>
      </c>
      <c r="B20" s="3" t="s">
        <v>143</v>
      </c>
      <c r="C20" s="3" t="s">
        <v>114</v>
      </c>
      <c r="D20" s="3" t="s">
        <v>129</v>
      </c>
      <c r="E20" s="3" t="s">
        <v>129</v>
      </c>
      <c r="F20" s="3" t="s">
        <v>132</v>
      </c>
      <c r="G20" s="3" t="s">
        <v>129</v>
      </c>
      <c r="H20" s="3" t="s">
        <v>161</v>
      </c>
      <c r="I20" s="3" t="s">
        <v>110</v>
      </c>
      <c r="J20" s="23">
        <v>400437.16</v>
      </c>
      <c r="K20" s="23">
        <v>22900</v>
      </c>
      <c r="L20" s="23">
        <f t="shared" si="2"/>
        <v>423337.16</v>
      </c>
    </row>
    <row r="21" spans="1:12" ht="78.75">
      <c r="A21" s="5" t="s">
        <v>18</v>
      </c>
      <c r="B21" s="3" t="s">
        <v>143</v>
      </c>
      <c r="C21" s="3" t="s">
        <v>114</v>
      </c>
      <c r="D21" s="3" t="s">
        <v>129</v>
      </c>
      <c r="E21" s="3" t="s">
        <v>129</v>
      </c>
      <c r="F21" s="3" t="s">
        <v>132</v>
      </c>
      <c r="G21" s="3" t="s">
        <v>129</v>
      </c>
      <c r="H21" s="3" t="s">
        <v>166</v>
      </c>
      <c r="I21" s="3" t="s">
        <v>110</v>
      </c>
      <c r="J21" s="23">
        <v>173310.72</v>
      </c>
      <c r="K21" s="23">
        <v>0</v>
      </c>
      <c r="L21" s="23">
        <f t="shared" si="2"/>
        <v>173310.72</v>
      </c>
    </row>
    <row r="22" spans="1:12" ht="63">
      <c r="A22" s="5" t="s">
        <v>259</v>
      </c>
      <c r="B22" s="3" t="s">
        <v>143</v>
      </c>
      <c r="C22" s="3" t="s">
        <v>114</v>
      </c>
      <c r="D22" s="3" t="s">
        <v>129</v>
      </c>
      <c r="E22" s="3" t="s">
        <v>129</v>
      </c>
      <c r="F22" s="3" t="s">
        <v>132</v>
      </c>
      <c r="G22" s="3" t="s">
        <v>129</v>
      </c>
      <c r="H22" s="3" t="s">
        <v>258</v>
      </c>
      <c r="I22" s="3" t="s">
        <v>110</v>
      </c>
      <c r="J22" s="23">
        <v>662712.80000000005</v>
      </c>
      <c r="K22" s="23">
        <f>599980+273144</f>
        <v>873124</v>
      </c>
      <c r="L22" s="23">
        <f t="shared" si="2"/>
        <v>1535836.8</v>
      </c>
    </row>
    <row r="23" spans="1:12" s="11" customFormat="1" ht="78.75">
      <c r="A23" s="9" t="s">
        <v>19</v>
      </c>
      <c r="B23" s="10" t="s">
        <v>143</v>
      </c>
      <c r="C23" s="10" t="s">
        <v>114</v>
      </c>
      <c r="D23" s="10" t="s">
        <v>129</v>
      </c>
      <c r="E23" s="10" t="s">
        <v>129</v>
      </c>
      <c r="F23" s="10" t="s">
        <v>132</v>
      </c>
      <c r="G23" s="10" t="s">
        <v>129</v>
      </c>
      <c r="H23" s="10" t="s">
        <v>174</v>
      </c>
      <c r="I23" s="10" t="s">
        <v>110</v>
      </c>
      <c r="J23" s="23">
        <v>222324</v>
      </c>
      <c r="K23" s="23">
        <v>0</v>
      </c>
      <c r="L23" s="23">
        <f t="shared" si="2"/>
        <v>222324</v>
      </c>
    </row>
    <row r="24" spans="1:12" ht="239.25" customHeight="1">
      <c r="A24" s="5" t="s">
        <v>203</v>
      </c>
      <c r="B24" s="3" t="s">
        <v>143</v>
      </c>
      <c r="C24" s="3" t="s">
        <v>114</v>
      </c>
      <c r="D24" s="3" t="s">
        <v>129</v>
      </c>
      <c r="E24" s="3" t="s">
        <v>129</v>
      </c>
      <c r="F24" s="3" t="s">
        <v>132</v>
      </c>
      <c r="G24" s="3" t="s">
        <v>129</v>
      </c>
      <c r="H24" s="3" t="s">
        <v>145</v>
      </c>
      <c r="I24" s="3" t="s">
        <v>109</v>
      </c>
      <c r="J24" s="23">
        <v>34076652</v>
      </c>
      <c r="K24" s="23">
        <v>0</v>
      </c>
      <c r="L24" s="23">
        <f t="shared" si="2"/>
        <v>34076652</v>
      </c>
    </row>
    <row r="25" spans="1:12" ht="189">
      <c r="A25" s="5" t="s">
        <v>20</v>
      </c>
      <c r="B25" s="3" t="s">
        <v>143</v>
      </c>
      <c r="C25" s="3" t="s">
        <v>114</v>
      </c>
      <c r="D25" s="3" t="s">
        <v>129</v>
      </c>
      <c r="E25" s="3" t="s">
        <v>129</v>
      </c>
      <c r="F25" s="3" t="s">
        <v>132</v>
      </c>
      <c r="G25" s="3" t="s">
        <v>129</v>
      </c>
      <c r="H25" s="3" t="s">
        <v>145</v>
      </c>
      <c r="I25" s="3" t="s">
        <v>110</v>
      </c>
      <c r="J25" s="23">
        <v>200680</v>
      </c>
      <c r="K25" s="23">
        <v>0</v>
      </c>
      <c r="L25" s="23">
        <f t="shared" si="2"/>
        <v>200680</v>
      </c>
    </row>
    <row r="26" spans="1:12" s="11" customFormat="1" ht="112.5" customHeight="1">
      <c r="A26" s="5" t="s">
        <v>211</v>
      </c>
      <c r="B26" s="10" t="s">
        <v>143</v>
      </c>
      <c r="C26" s="10" t="s">
        <v>114</v>
      </c>
      <c r="D26" s="10" t="s">
        <v>129</v>
      </c>
      <c r="E26" s="10" t="s">
        <v>129</v>
      </c>
      <c r="F26" s="10" t="s">
        <v>132</v>
      </c>
      <c r="G26" s="10" t="s">
        <v>129</v>
      </c>
      <c r="H26" s="10" t="s">
        <v>210</v>
      </c>
      <c r="I26" s="10" t="s">
        <v>110</v>
      </c>
      <c r="J26" s="23">
        <v>11430000</v>
      </c>
      <c r="K26" s="23">
        <v>-30000</v>
      </c>
      <c r="L26" s="23">
        <f t="shared" si="2"/>
        <v>11400000</v>
      </c>
    </row>
    <row r="27" spans="1:12" s="11" customFormat="1" ht="84" customHeight="1">
      <c r="A27" s="5" t="s">
        <v>215</v>
      </c>
      <c r="B27" s="3" t="s">
        <v>143</v>
      </c>
      <c r="C27" s="3" t="s">
        <v>114</v>
      </c>
      <c r="D27" s="3" t="s">
        <v>129</v>
      </c>
      <c r="E27" s="3" t="s">
        <v>129</v>
      </c>
      <c r="F27" s="3" t="s">
        <v>132</v>
      </c>
      <c r="G27" s="3" t="s">
        <v>129</v>
      </c>
      <c r="H27" s="10" t="s">
        <v>164</v>
      </c>
      <c r="I27" s="3" t="s">
        <v>110</v>
      </c>
      <c r="J27" s="23">
        <v>1368421.06</v>
      </c>
      <c r="K27" s="23">
        <f>157500+2992500</f>
        <v>3150000</v>
      </c>
      <c r="L27" s="23">
        <f t="shared" si="2"/>
        <v>4518421.0600000005</v>
      </c>
    </row>
    <row r="28" spans="1:12" s="11" customFormat="1" ht="191.25" customHeight="1">
      <c r="A28" s="9" t="s">
        <v>33</v>
      </c>
      <c r="B28" s="10" t="s">
        <v>143</v>
      </c>
      <c r="C28" s="10" t="s">
        <v>114</v>
      </c>
      <c r="D28" s="10" t="s">
        <v>129</v>
      </c>
      <c r="E28" s="10" t="s">
        <v>129</v>
      </c>
      <c r="F28" s="10" t="s">
        <v>132</v>
      </c>
      <c r="G28" s="10" t="s">
        <v>114</v>
      </c>
      <c r="H28" s="10" t="s">
        <v>147</v>
      </c>
      <c r="I28" s="10" t="s">
        <v>110</v>
      </c>
      <c r="J28" s="23">
        <v>140896</v>
      </c>
      <c r="K28" s="23">
        <v>0</v>
      </c>
      <c r="L28" s="23">
        <f t="shared" si="2"/>
        <v>140896</v>
      </c>
    </row>
    <row r="29" spans="1:12" s="11" customFormat="1" ht="147.75" customHeight="1">
      <c r="A29" s="9" t="s">
        <v>279</v>
      </c>
      <c r="B29" s="10" t="s">
        <v>143</v>
      </c>
      <c r="C29" s="10" t="s">
        <v>114</v>
      </c>
      <c r="D29" s="10" t="s">
        <v>129</v>
      </c>
      <c r="E29" s="10" t="s">
        <v>129</v>
      </c>
      <c r="F29" s="10" t="s">
        <v>132</v>
      </c>
      <c r="G29" s="10" t="s">
        <v>114</v>
      </c>
      <c r="H29" s="10" t="s">
        <v>313</v>
      </c>
      <c r="I29" s="10" t="s">
        <v>110</v>
      </c>
      <c r="J29" s="23">
        <v>1912160</v>
      </c>
      <c r="K29" s="23">
        <v>0</v>
      </c>
      <c r="L29" s="23">
        <f t="shared" ref="L29" si="3">J29+K29</f>
        <v>1912160</v>
      </c>
    </row>
    <row r="30" spans="1:12" ht="63">
      <c r="A30" s="5" t="s">
        <v>16</v>
      </c>
      <c r="B30" s="3" t="s">
        <v>143</v>
      </c>
      <c r="C30" s="3" t="s">
        <v>114</v>
      </c>
      <c r="D30" s="3" t="s">
        <v>130</v>
      </c>
      <c r="E30" s="3" t="s">
        <v>129</v>
      </c>
      <c r="F30" s="3" t="s">
        <v>132</v>
      </c>
      <c r="G30" s="3" t="s">
        <v>130</v>
      </c>
      <c r="H30" s="3" t="s">
        <v>146</v>
      </c>
      <c r="I30" s="3" t="s">
        <v>110</v>
      </c>
      <c r="J30" s="23">
        <v>5925673.2699999996</v>
      </c>
      <c r="K30" s="23">
        <v>-64800</v>
      </c>
      <c r="L30" s="23">
        <f t="shared" si="2"/>
        <v>5860873.2699999996</v>
      </c>
    </row>
    <row r="31" spans="1:12" ht="129.75" customHeight="1">
      <c r="A31" s="5" t="s">
        <v>204</v>
      </c>
      <c r="B31" s="3" t="s">
        <v>143</v>
      </c>
      <c r="C31" s="3" t="s">
        <v>114</v>
      </c>
      <c r="D31" s="3" t="s">
        <v>130</v>
      </c>
      <c r="E31" s="3" t="s">
        <v>129</v>
      </c>
      <c r="F31" s="3" t="s">
        <v>132</v>
      </c>
      <c r="G31" s="3" t="s">
        <v>130</v>
      </c>
      <c r="H31" s="3" t="s">
        <v>160</v>
      </c>
      <c r="I31" s="3" t="s">
        <v>109</v>
      </c>
      <c r="J31" s="23">
        <v>16283831.67</v>
      </c>
      <c r="K31" s="23">
        <v>211650</v>
      </c>
      <c r="L31" s="23">
        <f t="shared" si="2"/>
        <v>16495481.67</v>
      </c>
    </row>
    <row r="32" spans="1:12" ht="78.75">
      <c r="A32" s="5" t="s">
        <v>21</v>
      </c>
      <c r="B32" s="3" t="s">
        <v>143</v>
      </c>
      <c r="C32" s="3" t="s">
        <v>114</v>
      </c>
      <c r="D32" s="3" t="s">
        <v>130</v>
      </c>
      <c r="E32" s="3" t="s">
        <v>129</v>
      </c>
      <c r="F32" s="3" t="s">
        <v>132</v>
      </c>
      <c r="G32" s="3" t="s">
        <v>130</v>
      </c>
      <c r="H32" s="3" t="s">
        <v>160</v>
      </c>
      <c r="I32" s="3" t="s">
        <v>110</v>
      </c>
      <c r="J32" s="23">
        <v>21377542.920000002</v>
      </c>
      <c r="K32" s="32">
        <f>14820+221447+30000+25000+17500+12000+7040+11700+42000+47000+38000+247500+38000+40000+144000+43256-360000-390000-92200-5675-10000-229265.58</f>
        <v>-107877.57999999999</v>
      </c>
      <c r="L32" s="23">
        <f t="shared" si="2"/>
        <v>21269665.340000004</v>
      </c>
    </row>
    <row r="33" spans="1:12" ht="63">
      <c r="A33" s="9" t="s">
        <v>264</v>
      </c>
      <c r="B33" s="3" t="s">
        <v>143</v>
      </c>
      <c r="C33" s="3" t="s">
        <v>114</v>
      </c>
      <c r="D33" s="3" t="s">
        <v>130</v>
      </c>
      <c r="E33" s="3" t="s">
        <v>129</v>
      </c>
      <c r="F33" s="3" t="s">
        <v>132</v>
      </c>
      <c r="G33" s="3" t="s">
        <v>130</v>
      </c>
      <c r="H33" s="3" t="s">
        <v>160</v>
      </c>
      <c r="I33" s="3" t="s">
        <v>117</v>
      </c>
      <c r="J33" s="23">
        <v>0</v>
      </c>
      <c r="K33" s="32">
        <v>0</v>
      </c>
      <c r="L33" s="23">
        <f t="shared" si="2"/>
        <v>0</v>
      </c>
    </row>
    <row r="34" spans="1:12" ht="63">
      <c r="A34" s="5" t="s">
        <v>96</v>
      </c>
      <c r="B34" s="3" t="s">
        <v>143</v>
      </c>
      <c r="C34" s="3" t="s">
        <v>114</v>
      </c>
      <c r="D34" s="3" t="s">
        <v>130</v>
      </c>
      <c r="E34" s="3" t="s">
        <v>129</v>
      </c>
      <c r="F34" s="3" t="s">
        <v>132</v>
      </c>
      <c r="G34" s="3" t="s">
        <v>130</v>
      </c>
      <c r="H34" s="3" t="s">
        <v>160</v>
      </c>
      <c r="I34" s="3" t="s">
        <v>112</v>
      </c>
      <c r="J34" s="23">
        <v>146498.93</v>
      </c>
      <c r="K34" s="23">
        <v>0</v>
      </c>
      <c r="L34" s="23">
        <f t="shared" si="2"/>
        <v>146498.93</v>
      </c>
    </row>
    <row r="35" spans="1:12" ht="63">
      <c r="A35" s="5" t="s">
        <v>22</v>
      </c>
      <c r="B35" s="3" t="s">
        <v>143</v>
      </c>
      <c r="C35" s="3" t="s">
        <v>114</v>
      </c>
      <c r="D35" s="3" t="s">
        <v>130</v>
      </c>
      <c r="E35" s="3" t="s">
        <v>129</v>
      </c>
      <c r="F35" s="3" t="s">
        <v>132</v>
      </c>
      <c r="G35" s="3" t="s">
        <v>130</v>
      </c>
      <c r="H35" s="3" t="s">
        <v>161</v>
      </c>
      <c r="I35" s="3" t="s">
        <v>110</v>
      </c>
      <c r="J35" s="23">
        <v>368764</v>
      </c>
      <c r="K35" s="23">
        <v>0</v>
      </c>
      <c r="L35" s="23">
        <f t="shared" si="2"/>
        <v>368764</v>
      </c>
    </row>
    <row r="36" spans="1:12" ht="78.75">
      <c r="A36" s="5" t="s">
        <v>18</v>
      </c>
      <c r="B36" s="3" t="s">
        <v>143</v>
      </c>
      <c r="C36" s="3" t="s">
        <v>114</v>
      </c>
      <c r="D36" s="3" t="s">
        <v>130</v>
      </c>
      <c r="E36" s="3" t="s">
        <v>129</v>
      </c>
      <c r="F36" s="3" t="s">
        <v>132</v>
      </c>
      <c r="G36" s="3" t="s">
        <v>130</v>
      </c>
      <c r="H36" s="3" t="s">
        <v>166</v>
      </c>
      <c r="I36" s="3" t="s">
        <v>110</v>
      </c>
      <c r="J36" s="23">
        <v>2371063.71</v>
      </c>
      <c r="K36" s="23">
        <v>0</v>
      </c>
      <c r="L36" s="23">
        <f t="shared" si="2"/>
        <v>2371063.71</v>
      </c>
    </row>
    <row r="37" spans="1:12" ht="63">
      <c r="A37" s="5" t="s">
        <v>259</v>
      </c>
      <c r="B37" s="3" t="s">
        <v>143</v>
      </c>
      <c r="C37" s="3" t="s">
        <v>114</v>
      </c>
      <c r="D37" s="3" t="s">
        <v>130</v>
      </c>
      <c r="E37" s="3" t="s">
        <v>129</v>
      </c>
      <c r="F37" s="3" t="s">
        <v>132</v>
      </c>
      <c r="G37" s="3" t="s">
        <v>130</v>
      </c>
      <c r="H37" s="3" t="s">
        <v>258</v>
      </c>
      <c r="I37" s="3" t="s">
        <v>110</v>
      </c>
      <c r="J37" s="23">
        <v>81775.899999999994</v>
      </c>
      <c r="K37" s="23">
        <f>242000+38000+294065.58</f>
        <v>574065.58000000007</v>
      </c>
      <c r="L37" s="23">
        <f t="shared" si="2"/>
        <v>655841.4800000001</v>
      </c>
    </row>
    <row r="38" spans="1:12" ht="78.75">
      <c r="A38" s="5" t="s">
        <v>19</v>
      </c>
      <c r="B38" s="3" t="s">
        <v>143</v>
      </c>
      <c r="C38" s="3" t="s">
        <v>114</v>
      </c>
      <c r="D38" s="3" t="s">
        <v>130</v>
      </c>
      <c r="E38" s="3" t="s">
        <v>129</v>
      </c>
      <c r="F38" s="3" t="s">
        <v>132</v>
      </c>
      <c r="G38" s="3" t="s">
        <v>130</v>
      </c>
      <c r="H38" s="3" t="s">
        <v>174</v>
      </c>
      <c r="I38" s="3" t="s">
        <v>110</v>
      </c>
      <c r="J38" s="23">
        <v>401756.72</v>
      </c>
      <c r="K38" s="23">
        <v>0</v>
      </c>
      <c r="L38" s="23">
        <f t="shared" si="2"/>
        <v>401756.72</v>
      </c>
    </row>
    <row r="39" spans="1:12" ht="271.5" customHeight="1">
      <c r="A39" s="5" t="s">
        <v>278</v>
      </c>
      <c r="B39" s="3" t="s">
        <v>143</v>
      </c>
      <c r="C39" s="3" t="s">
        <v>114</v>
      </c>
      <c r="D39" s="3" t="s">
        <v>130</v>
      </c>
      <c r="E39" s="3" t="s">
        <v>129</v>
      </c>
      <c r="F39" s="3" t="s">
        <v>132</v>
      </c>
      <c r="G39" s="3" t="s">
        <v>130</v>
      </c>
      <c r="H39" s="3" t="s">
        <v>226</v>
      </c>
      <c r="I39" s="3" t="s">
        <v>109</v>
      </c>
      <c r="J39" s="23">
        <v>1874880</v>
      </c>
      <c r="K39" s="23">
        <v>0</v>
      </c>
      <c r="L39" s="23">
        <f t="shared" si="2"/>
        <v>1874880</v>
      </c>
    </row>
    <row r="40" spans="1:12" ht="300" customHeight="1">
      <c r="A40" s="5" t="s">
        <v>104</v>
      </c>
      <c r="B40" s="3" t="s">
        <v>143</v>
      </c>
      <c r="C40" s="3" t="s">
        <v>114</v>
      </c>
      <c r="D40" s="3" t="s">
        <v>130</v>
      </c>
      <c r="E40" s="3" t="s">
        <v>129</v>
      </c>
      <c r="F40" s="3" t="s">
        <v>132</v>
      </c>
      <c r="G40" s="3" t="s">
        <v>130</v>
      </c>
      <c r="H40" s="3" t="s">
        <v>165</v>
      </c>
      <c r="I40" s="3" t="s">
        <v>109</v>
      </c>
      <c r="J40" s="23">
        <v>57235197</v>
      </c>
      <c r="K40" s="23">
        <v>0</v>
      </c>
      <c r="L40" s="23">
        <f t="shared" si="2"/>
        <v>57235197</v>
      </c>
    </row>
    <row r="41" spans="1:12" ht="252">
      <c r="A41" s="5" t="s">
        <v>23</v>
      </c>
      <c r="B41" s="3" t="s">
        <v>143</v>
      </c>
      <c r="C41" s="3" t="s">
        <v>114</v>
      </c>
      <c r="D41" s="3" t="s">
        <v>130</v>
      </c>
      <c r="E41" s="3" t="s">
        <v>129</v>
      </c>
      <c r="F41" s="3" t="s">
        <v>132</v>
      </c>
      <c r="G41" s="3" t="s">
        <v>130</v>
      </c>
      <c r="H41" s="3" t="s">
        <v>165</v>
      </c>
      <c r="I41" s="3" t="s">
        <v>110</v>
      </c>
      <c r="J41" s="23">
        <v>1220038.75</v>
      </c>
      <c r="K41" s="23">
        <v>0</v>
      </c>
      <c r="L41" s="23">
        <f t="shared" si="2"/>
        <v>1220038.75</v>
      </c>
    </row>
    <row r="42" spans="1:12" ht="63">
      <c r="A42" s="5" t="s">
        <v>261</v>
      </c>
      <c r="B42" s="3" t="s">
        <v>143</v>
      </c>
      <c r="C42" s="3" t="s">
        <v>114</v>
      </c>
      <c r="D42" s="3" t="s">
        <v>130</v>
      </c>
      <c r="E42" s="3" t="s">
        <v>129</v>
      </c>
      <c r="F42" s="3" t="s">
        <v>132</v>
      </c>
      <c r="G42" s="3" t="s">
        <v>130</v>
      </c>
      <c r="H42" s="3" t="s">
        <v>260</v>
      </c>
      <c r="I42" s="3" t="s">
        <v>110</v>
      </c>
      <c r="J42" s="23">
        <f>430248.55+8174722.47</f>
        <v>8604971.0199999996</v>
      </c>
      <c r="K42" s="23">
        <v>0</v>
      </c>
      <c r="L42" s="23">
        <f t="shared" si="2"/>
        <v>8604971.0199999996</v>
      </c>
    </row>
    <row r="43" spans="1:12" s="11" customFormat="1" ht="142.5" customHeight="1">
      <c r="A43" s="9" t="s">
        <v>205</v>
      </c>
      <c r="B43" s="10" t="s">
        <v>143</v>
      </c>
      <c r="C43" s="10" t="s">
        <v>114</v>
      </c>
      <c r="D43" s="10" t="s">
        <v>130</v>
      </c>
      <c r="E43" s="10" t="s">
        <v>129</v>
      </c>
      <c r="F43" s="10" t="s">
        <v>132</v>
      </c>
      <c r="G43" s="10" t="s">
        <v>127</v>
      </c>
      <c r="H43" s="10" t="s">
        <v>178</v>
      </c>
      <c r="I43" s="10" t="s">
        <v>109</v>
      </c>
      <c r="J43" s="23">
        <v>156192</v>
      </c>
      <c r="K43" s="23">
        <v>0</v>
      </c>
      <c r="L43" s="23">
        <f t="shared" si="2"/>
        <v>156192</v>
      </c>
    </row>
    <row r="44" spans="1:12" s="11" customFormat="1" ht="78.75" customHeight="1">
      <c r="A44" s="26" t="s">
        <v>209</v>
      </c>
      <c r="B44" s="10" t="s">
        <v>143</v>
      </c>
      <c r="C44" s="10" t="s">
        <v>114</v>
      </c>
      <c r="D44" s="10" t="s">
        <v>130</v>
      </c>
      <c r="E44" s="10" t="s">
        <v>129</v>
      </c>
      <c r="F44" s="10" t="s">
        <v>132</v>
      </c>
      <c r="G44" s="10" t="s">
        <v>113</v>
      </c>
      <c r="H44" s="10" t="s">
        <v>55</v>
      </c>
      <c r="I44" s="10" t="s">
        <v>110</v>
      </c>
      <c r="J44" s="23">
        <v>107000</v>
      </c>
      <c r="K44" s="23">
        <v>0</v>
      </c>
      <c r="L44" s="23">
        <f t="shared" si="2"/>
        <v>107000</v>
      </c>
    </row>
    <row r="45" spans="1:12" s="11" customFormat="1" ht="78.75" customHeight="1">
      <c r="A45" s="26" t="s">
        <v>223</v>
      </c>
      <c r="B45" s="10" t="s">
        <v>143</v>
      </c>
      <c r="C45" s="10" t="s">
        <v>114</v>
      </c>
      <c r="D45" s="10" t="s">
        <v>130</v>
      </c>
      <c r="E45" s="10" t="s">
        <v>129</v>
      </c>
      <c r="F45" s="10" t="s">
        <v>132</v>
      </c>
      <c r="G45" s="10" t="s">
        <v>113</v>
      </c>
      <c r="H45" s="10" t="s">
        <v>55</v>
      </c>
      <c r="I45" s="10" t="s">
        <v>125</v>
      </c>
      <c r="J45" s="23">
        <f>16000</f>
        <v>16000</v>
      </c>
      <c r="K45" s="23">
        <v>0</v>
      </c>
      <c r="L45" s="23">
        <f t="shared" si="2"/>
        <v>16000</v>
      </c>
    </row>
    <row r="46" spans="1:12" s="11" customFormat="1" ht="95.25" customHeight="1">
      <c r="A46" s="27" t="s">
        <v>29</v>
      </c>
      <c r="B46" s="10" t="s">
        <v>143</v>
      </c>
      <c r="C46" s="10" t="s">
        <v>114</v>
      </c>
      <c r="D46" s="10" t="s">
        <v>130</v>
      </c>
      <c r="E46" s="10" t="s">
        <v>129</v>
      </c>
      <c r="F46" s="10" t="s">
        <v>132</v>
      </c>
      <c r="G46" s="10" t="s">
        <v>113</v>
      </c>
      <c r="H46" s="10" t="s">
        <v>54</v>
      </c>
      <c r="I46" s="10" t="s">
        <v>125</v>
      </c>
      <c r="J46" s="23">
        <v>78000</v>
      </c>
      <c r="K46" s="23">
        <v>0</v>
      </c>
      <c r="L46" s="23">
        <f t="shared" si="2"/>
        <v>78000</v>
      </c>
    </row>
    <row r="47" spans="1:12" s="11" customFormat="1" ht="47.25" customHeight="1">
      <c r="A47" s="5" t="s">
        <v>27</v>
      </c>
      <c r="B47" s="3" t="s">
        <v>143</v>
      </c>
      <c r="C47" s="3" t="s">
        <v>114</v>
      </c>
      <c r="D47" s="3" t="s">
        <v>130</v>
      </c>
      <c r="E47" s="3" t="s">
        <v>129</v>
      </c>
      <c r="F47" s="3" t="s">
        <v>132</v>
      </c>
      <c r="G47" s="3" t="s">
        <v>113</v>
      </c>
      <c r="H47" s="3" t="s">
        <v>177</v>
      </c>
      <c r="I47" s="3" t="s">
        <v>110</v>
      </c>
      <c r="J47" s="23">
        <v>195500</v>
      </c>
      <c r="K47" s="23">
        <v>0</v>
      </c>
      <c r="L47" s="23">
        <f t="shared" si="2"/>
        <v>195500</v>
      </c>
    </row>
    <row r="48" spans="1:12" ht="63">
      <c r="A48" s="9" t="s">
        <v>50</v>
      </c>
      <c r="B48" s="3" t="s">
        <v>143</v>
      </c>
      <c r="C48" s="3" t="s">
        <v>114</v>
      </c>
      <c r="D48" s="3" t="s">
        <v>130</v>
      </c>
      <c r="E48" s="3" t="s">
        <v>129</v>
      </c>
      <c r="F48" s="3" t="s">
        <v>132</v>
      </c>
      <c r="G48" s="3" t="s">
        <v>113</v>
      </c>
      <c r="H48" s="3" t="s">
        <v>177</v>
      </c>
      <c r="I48" s="3" t="s">
        <v>125</v>
      </c>
      <c r="J48" s="23">
        <v>102000</v>
      </c>
      <c r="K48" s="23">
        <v>0</v>
      </c>
      <c r="L48" s="23">
        <f t="shared" si="2"/>
        <v>102000</v>
      </c>
    </row>
    <row r="49" spans="1:12" ht="47.25">
      <c r="A49" s="9" t="s">
        <v>225</v>
      </c>
      <c r="B49" s="3" t="s">
        <v>143</v>
      </c>
      <c r="C49" s="3" t="s">
        <v>114</v>
      </c>
      <c r="D49" s="3" t="s">
        <v>130</v>
      </c>
      <c r="E49" s="3" t="s">
        <v>129</v>
      </c>
      <c r="F49" s="3" t="s">
        <v>132</v>
      </c>
      <c r="G49" s="3" t="s">
        <v>113</v>
      </c>
      <c r="H49" s="3" t="s">
        <v>224</v>
      </c>
      <c r="I49" s="3" t="s">
        <v>110</v>
      </c>
      <c r="J49" s="23">
        <v>35000</v>
      </c>
      <c r="K49" s="23">
        <v>0</v>
      </c>
      <c r="L49" s="23">
        <f t="shared" si="2"/>
        <v>35000</v>
      </c>
    </row>
    <row r="50" spans="1:12" ht="47.25">
      <c r="A50" s="9" t="s">
        <v>241</v>
      </c>
      <c r="B50" s="3" t="s">
        <v>143</v>
      </c>
      <c r="C50" s="3" t="s">
        <v>114</v>
      </c>
      <c r="D50" s="3" t="s">
        <v>130</v>
      </c>
      <c r="E50" s="3" t="s">
        <v>129</v>
      </c>
      <c r="F50" s="3" t="s">
        <v>132</v>
      </c>
      <c r="G50" s="3" t="s">
        <v>113</v>
      </c>
      <c r="H50" s="3" t="s">
        <v>224</v>
      </c>
      <c r="I50" s="3" t="s">
        <v>117</v>
      </c>
      <c r="J50" s="23">
        <v>25750</v>
      </c>
      <c r="K50" s="23">
        <v>0</v>
      </c>
      <c r="L50" s="23">
        <f t="shared" si="2"/>
        <v>25750</v>
      </c>
    </row>
    <row r="51" spans="1:12" ht="64.5" customHeight="1">
      <c r="A51" s="9" t="s">
        <v>227</v>
      </c>
      <c r="B51" s="3" t="s">
        <v>143</v>
      </c>
      <c r="C51" s="3" t="s">
        <v>114</v>
      </c>
      <c r="D51" s="3" t="s">
        <v>130</v>
      </c>
      <c r="E51" s="3" t="s">
        <v>129</v>
      </c>
      <c r="F51" s="3" t="s">
        <v>132</v>
      </c>
      <c r="G51" s="3" t="s">
        <v>113</v>
      </c>
      <c r="H51" s="3" t="s">
        <v>53</v>
      </c>
      <c r="I51" s="3" t="s">
        <v>110</v>
      </c>
      <c r="J51" s="23">
        <v>35000</v>
      </c>
      <c r="K51" s="23">
        <v>0</v>
      </c>
      <c r="L51" s="23">
        <f t="shared" si="2"/>
        <v>35000</v>
      </c>
    </row>
    <row r="52" spans="1:12" ht="99" customHeight="1">
      <c r="A52" s="5" t="s">
        <v>284</v>
      </c>
      <c r="B52" s="3" t="s">
        <v>143</v>
      </c>
      <c r="C52" s="3" t="s">
        <v>114</v>
      </c>
      <c r="D52" s="3" t="s">
        <v>130</v>
      </c>
      <c r="E52" s="3" t="s">
        <v>129</v>
      </c>
      <c r="F52" s="3" t="s">
        <v>132</v>
      </c>
      <c r="G52" s="3" t="s">
        <v>114</v>
      </c>
      <c r="H52" s="3" t="s">
        <v>175</v>
      </c>
      <c r="I52" s="3" t="s">
        <v>110</v>
      </c>
      <c r="J52" s="23">
        <v>616000</v>
      </c>
      <c r="K52" s="23">
        <v>0</v>
      </c>
      <c r="L52" s="23">
        <f t="shared" si="2"/>
        <v>616000</v>
      </c>
    </row>
    <row r="53" spans="1:12" s="11" customFormat="1" ht="147.75" customHeight="1">
      <c r="A53" s="5" t="s">
        <v>280</v>
      </c>
      <c r="B53" s="10" t="s">
        <v>143</v>
      </c>
      <c r="C53" s="10" t="s">
        <v>114</v>
      </c>
      <c r="D53" s="10" t="s">
        <v>130</v>
      </c>
      <c r="E53" s="10" t="s">
        <v>129</v>
      </c>
      <c r="F53" s="10" t="s">
        <v>132</v>
      </c>
      <c r="G53" s="10" t="s">
        <v>114</v>
      </c>
      <c r="H53" s="10" t="s">
        <v>257</v>
      </c>
      <c r="I53" s="10" t="s">
        <v>110</v>
      </c>
      <c r="J53" s="23">
        <v>1172102.3999999999</v>
      </c>
      <c r="K53" s="23">
        <v>0</v>
      </c>
      <c r="L53" s="23">
        <f t="shared" si="2"/>
        <v>1172102.3999999999</v>
      </c>
    </row>
    <row r="54" spans="1:12" s="11" customFormat="1" ht="147.75" customHeight="1">
      <c r="A54" s="9" t="s">
        <v>279</v>
      </c>
      <c r="B54" s="10" t="s">
        <v>143</v>
      </c>
      <c r="C54" s="10" t="s">
        <v>114</v>
      </c>
      <c r="D54" s="10" t="s">
        <v>130</v>
      </c>
      <c r="E54" s="10" t="s">
        <v>129</v>
      </c>
      <c r="F54" s="10" t="s">
        <v>132</v>
      </c>
      <c r="G54" s="10" t="s">
        <v>114</v>
      </c>
      <c r="H54" s="10" t="s">
        <v>313</v>
      </c>
      <c r="I54" s="10" t="s">
        <v>110</v>
      </c>
      <c r="J54" s="23">
        <v>100640</v>
      </c>
      <c r="K54" s="23">
        <v>0</v>
      </c>
      <c r="L54" s="23">
        <f t="shared" si="2"/>
        <v>100640</v>
      </c>
    </row>
    <row r="55" spans="1:12" ht="409.5">
      <c r="A55" s="5" t="s">
        <v>236</v>
      </c>
      <c r="B55" s="3" t="s">
        <v>143</v>
      </c>
      <c r="C55" s="3" t="s">
        <v>114</v>
      </c>
      <c r="D55" s="3" t="s">
        <v>130</v>
      </c>
      <c r="E55" s="3" t="s">
        <v>129</v>
      </c>
      <c r="F55" s="3" t="s">
        <v>132</v>
      </c>
      <c r="G55" s="3" t="s">
        <v>114</v>
      </c>
      <c r="H55" s="3" t="s">
        <v>217</v>
      </c>
      <c r="I55" s="3" t="s">
        <v>110</v>
      </c>
      <c r="J55" s="23">
        <v>431558.40000000002</v>
      </c>
      <c r="K55" s="23">
        <v>0</v>
      </c>
      <c r="L55" s="23">
        <f t="shared" si="2"/>
        <v>431558.40000000002</v>
      </c>
    </row>
    <row r="56" spans="1:12" ht="173.25">
      <c r="A56" s="5" t="s">
        <v>216</v>
      </c>
      <c r="B56" s="3" t="s">
        <v>143</v>
      </c>
      <c r="C56" s="3" t="s">
        <v>114</v>
      </c>
      <c r="D56" s="3" t="s">
        <v>130</v>
      </c>
      <c r="E56" s="3" t="s">
        <v>129</v>
      </c>
      <c r="F56" s="3" t="s">
        <v>132</v>
      </c>
      <c r="G56" s="3" t="s">
        <v>114</v>
      </c>
      <c r="H56" s="3" t="s">
        <v>176</v>
      </c>
      <c r="I56" s="3" t="s">
        <v>110</v>
      </c>
      <c r="J56" s="23">
        <f>18061.34+3812950.4</f>
        <v>3831011.7399999998</v>
      </c>
      <c r="K56" s="23">
        <v>0</v>
      </c>
      <c r="L56" s="23">
        <f t="shared" si="2"/>
        <v>3831011.7399999998</v>
      </c>
    </row>
    <row r="57" spans="1:12" ht="303" customHeight="1">
      <c r="A57" s="5" t="s">
        <v>245</v>
      </c>
      <c r="B57" s="10" t="s">
        <v>143</v>
      </c>
      <c r="C57" s="10" t="s">
        <v>114</v>
      </c>
      <c r="D57" s="10" t="s">
        <v>130</v>
      </c>
      <c r="E57" s="10" t="s">
        <v>129</v>
      </c>
      <c r="F57" s="10" t="s">
        <v>132</v>
      </c>
      <c r="G57" s="10" t="s">
        <v>253</v>
      </c>
      <c r="H57" s="10" t="s">
        <v>244</v>
      </c>
      <c r="I57" s="10" t="s">
        <v>109</v>
      </c>
      <c r="J57" s="23">
        <v>390600</v>
      </c>
      <c r="K57" s="23">
        <v>0</v>
      </c>
      <c r="L57" s="23">
        <f t="shared" si="2"/>
        <v>390600</v>
      </c>
    </row>
    <row r="58" spans="1:12" ht="261" customHeight="1">
      <c r="A58" s="5" t="s">
        <v>254</v>
      </c>
      <c r="B58" s="10" t="s">
        <v>143</v>
      </c>
      <c r="C58" s="10" t="s">
        <v>114</v>
      </c>
      <c r="D58" s="10" t="s">
        <v>130</v>
      </c>
      <c r="E58" s="10" t="s">
        <v>129</v>
      </c>
      <c r="F58" s="10" t="s">
        <v>132</v>
      </c>
      <c r="G58" s="10" t="s">
        <v>253</v>
      </c>
      <c r="H58" s="10" t="s">
        <v>219</v>
      </c>
      <c r="I58" s="10" t="s">
        <v>109</v>
      </c>
      <c r="J58" s="23">
        <v>1554972.65</v>
      </c>
      <c r="K58" s="23">
        <v>0</v>
      </c>
      <c r="L58" s="23">
        <f t="shared" si="2"/>
        <v>1554972.65</v>
      </c>
    </row>
    <row r="59" spans="1:12" ht="353.25" customHeight="1">
      <c r="A59" s="5" t="s">
        <v>212</v>
      </c>
      <c r="B59" s="10" t="s">
        <v>143</v>
      </c>
      <c r="C59" s="10" t="s">
        <v>114</v>
      </c>
      <c r="D59" s="10" t="s">
        <v>130</v>
      </c>
      <c r="E59" s="10" t="s">
        <v>129</v>
      </c>
      <c r="F59" s="10" t="s">
        <v>132</v>
      </c>
      <c r="G59" s="10" t="s">
        <v>253</v>
      </c>
      <c r="H59" s="10" t="s">
        <v>244</v>
      </c>
      <c r="I59" s="10" t="s">
        <v>109</v>
      </c>
      <c r="J59" s="23">
        <v>6249600</v>
      </c>
      <c r="K59" s="23">
        <v>0</v>
      </c>
      <c r="L59" s="23">
        <f t="shared" si="2"/>
        <v>6249600</v>
      </c>
    </row>
    <row r="60" spans="1:12" ht="90.75" customHeight="1">
      <c r="A60" s="5" t="s">
        <v>275</v>
      </c>
      <c r="B60" s="3" t="s">
        <v>143</v>
      </c>
      <c r="C60" s="3" t="s">
        <v>114</v>
      </c>
      <c r="D60" s="3" t="s">
        <v>130</v>
      </c>
      <c r="E60" s="3" t="s">
        <v>129</v>
      </c>
      <c r="F60" s="3" t="s">
        <v>132</v>
      </c>
      <c r="G60" s="3" t="s">
        <v>276</v>
      </c>
      <c r="H60" s="3" t="s">
        <v>277</v>
      </c>
      <c r="I60" s="3" t="s">
        <v>110</v>
      </c>
      <c r="J60" s="23">
        <v>17284396.440000001</v>
      </c>
      <c r="K60" s="23">
        <v>0</v>
      </c>
      <c r="L60" s="23">
        <f t="shared" si="2"/>
        <v>17284396.440000001</v>
      </c>
    </row>
    <row r="61" spans="1:12" ht="90.75" customHeight="1">
      <c r="A61" s="5" t="s">
        <v>275</v>
      </c>
      <c r="B61" s="3" t="s">
        <v>143</v>
      </c>
      <c r="C61" s="3" t="s">
        <v>114</v>
      </c>
      <c r="D61" s="3" t="s">
        <v>130</v>
      </c>
      <c r="E61" s="3" t="s">
        <v>129</v>
      </c>
      <c r="F61" s="3" t="s">
        <v>132</v>
      </c>
      <c r="G61" s="3" t="s">
        <v>276</v>
      </c>
      <c r="H61" s="3" t="s">
        <v>299</v>
      </c>
      <c r="I61" s="3" t="s">
        <v>110</v>
      </c>
      <c r="J61" s="23">
        <v>201098.02</v>
      </c>
      <c r="K61" s="23">
        <v>0</v>
      </c>
      <c r="L61" s="23">
        <f t="shared" si="2"/>
        <v>201098.02</v>
      </c>
    </row>
    <row r="62" spans="1:12" ht="80.25" customHeight="1">
      <c r="A62" s="5" t="s">
        <v>61</v>
      </c>
      <c r="B62" s="3" t="s">
        <v>143</v>
      </c>
      <c r="C62" s="3" t="s">
        <v>114</v>
      </c>
      <c r="D62" s="3" t="s">
        <v>131</v>
      </c>
      <c r="E62" s="3" t="s">
        <v>129</v>
      </c>
      <c r="F62" s="3" t="s">
        <v>132</v>
      </c>
      <c r="G62" s="3" t="s">
        <v>131</v>
      </c>
      <c r="H62" s="3" t="s">
        <v>167</v>
      </c>
      <c r="I62" s="10" t="s">
        <v>125</v>
      </c>
      <c r="J62" s="23">
        <v>9128988</v>
      </c>
      <c r="K62" s="23">
        <v>0</v>
      </c>
      <c r="L62" s="23">
        <f t="shared" si="2"/>
        <v>9128988</v>
      </c>
    </row>
    <row r="63" spans="1:12" ht="94.5">
      <c r="A63" s="9" t="s">
        <v>60</v>
      </c>
      <c r="B63" s="3" t="s">
        <v>143</v>
      </c>
      <c r="C63" s="3" t="s">
        <v>114</v>
      </c>
      <c r="D63" s="3" t="s">
        <v>131</v>
      </c>
      <c r="E63" s="3" t="s">
        <v>129</v>
      </c>
      <c r="F63" s="3" t="s">
        <v>132</v>
      </c>
      <c r="G63" s="3" t="s">
        <v>131</v>
      </c>
      <c r="H63" s="3" t="s">
        <v>58</v>
      </c>
      <c r="I63" s="10" t="s">
        <v>125</v>
      </c>
      <c r="J63" s="23">
        <f>7624012.3+130500</f>
        <v>7754512.2999999998</v>
      </c>
      <c r="K63" s="23">
        <v>0</v>
      </c>
      <c r="L63" s="23">
        <f t="shared" si="2"/>
        <v>7754512.2999999998</v>
      </c>
    </row>
    <row r="64" spans="1:12" ht="63">
      <c r="A64" s="9" t="s">
        <v>59</v>
      </c>
      <c r="B64" s="3" t="s">
        <v>143</v>
      </c>
      <c r="C64" s="3" t="s">
        <v>114</v>
      </c>
      <c r="D64" s="3" t="s">
        <v>131</v>
      </c>
      <c r="E64" s="3" t="s">
        <v>129</v>
      </c>
      <c r="F64" s="3" t="s">
        <v>132</v>
      </c>
      <c r="G64" s="3" t="s">
        <v>131</v>
      </c>
      <c r="H64" s="3" t="s">
        <v>58</v>
      </c>
      <c r="I64" s="10" t="s">
        <v>112</v>
      </c>
      <c r="J64" s="23">
        <f>162487.68-130500+0.02</f>
        <v>31987.699999999993</v>
      </c>
      <c r="K64" s="23">
        <v>0</v>
      </c>
      <c r="L64" s="23">
        <f t="shared" si="2"/>
        <v>31987.699999999993</v>
      </c>
    </row>
    <row r="65" spans="1:12" ht="110.25" customHeight="1">
      <c r="A65" s="5" t="s">
        <v>222</v>
      </c>
      <c r="B65" s="3" t="s">
        <v>143</v>
      </c>
      <c r="C65" s="3" t="s">
        <v>114</v>
      </c>
      <c r="D65" s="3" t="s">
        <v>131</v>
      </c>
      <c r="E65" s="3" t="s">
        <v>129</v>
      </c>
      <c r="F65" s="3" t="s">
        <v>132</v>
      </c>
      <c r="G65" s="3" t="s">
        <v>131</v>
      </c>
      <c r="H65" s="3" t="s">
        <v>218</v>
      </c>
      <c r="I65" s="10" t="s">
        <v>125</v>
      </c>
      <c r="J65" s="23">
        <f>1498926.36-0.02</f>
        <v>1498926.34</v>
      </c>
      <c r="K65" s="23">
        <f>506000+243304.02-1498926.34</f>
        <v>-749622.32000000007</v>
      </c>
      <c r="L65" s="23">
        <f t="shared" ref="L65" si="4">J65+K65</f>
        <v>749304.02</v>
      </c>
    </row>
    <row r="66" spans="1:12" ht="78.75">
      <c r="A66" s="5" t="s">
        <v>214</v>
      </c>
      <c r="B66" s="3" t="s">
        <v>143</v>
      </c>
      <c r="C66" s="3" t="s">
        <v>114</v>
      </c>
      <c r="D66" s="3" t="s">
        <v>124</v>
      </c>
      <c r="E66" s="3" t="s">
        <v>129</v>
      </c>
      <c r="F66" s="3" t="s">
        <v>132</v>
      </c>
      <c r="G66" s="3" t="s">
        <v>127</v>
      </c>
      <c r="H66" s="3" t="s">
        <v>213</v>
      </c>
      <c r="I66" s="3" t="s">
        <v>110</v>
      </c>
      <c r="J66" s="23">
        <v>0</v>
      </c>
      <c r="K66" s="23">
        <v>0</v>
      </c>
      <c r="L66" s="23">
        <f t="shared" si="2"/>
        <v>0</v>
      </c>
    </row>
    <row r="67" spans="1:12" ht="63">
      <c r="A67" s="5" t="s">
        <v>28</v>
      </c>
      <c r="B67" s="3" t="s">
        <v>143</v>
      </c>
      <c r="C67" s="3" t="s">
        <v>114</v>
      </c>
      <c r="D67" s="3" t="s">
        <v>114</v>
      </c>
      <c r="E67" s="3" t="s">
        <v>129</v>
      </c>
      <c r="F67" s="3" t="s">
        <v>132</v>
      </c>
      <c r="G67" s="3" t="s">
        <v>113</v>
      </c>
      <c r="H67" s="3" t="s">
        <v>107</v>
      </c>
      <c r="I67" s="3" t="s">
        <v>109</v>
      </c>
      <c r="J67" s="23">
        <v>254300</v>
      </c>
      <c r="K67" s="23">
        <v>0</v>
      </c>
      <c r="L67" s="23">
        <f t="shared" si="2"/>
        <v>254300</v>
      </c>
    </row>
    <row r="68" spans="1:12" ht="78.75">
      <c r="A68" s="5" t="s">
        <v>24</v>
      </c>
      <c r="B68" s="3" t="s">
        <v>143</v>
      </c>
      <c r="C68" s="3" t="s">
        <v>114</v>
      </c>
      <c r="D68" s="3" t="s">
        <v>123</v>
      </c>
      <c r="E68" s="3" t="s">
        <v>129</v>
      </c>
      <c r="F68" s="3" t="s">
        <v>132</v>
      </c>
      <c r="G68" s="3" t="s">
        <v>124</v>
      </c>
      <c r="H68" s="3" t="s">
        <v>105</v>
      </c>
      <c r="I68" s="3" t="s">
        <v>110</v>
      </c>
      <c r="J68" s="23">
        <v>150000</v>
      </c>
      <c r="K68" s="23">
        <v>0</v>
      </c>
      <c r="L68" s="23">
        <f t="shared" si="2"/>
        <v>150000</v>
      </c>
    </row>
    <row r="69" spans="1:12" ht="78.75">
      <c r="A69" s="5" t="s">
        <v>294</v>
      </c>
      <c r="B69" s="3" t="s">
        <v>143</v>
      </c>
      <c r="C69" s="3" t="s">
        <v>114</v>
      </c>
      <c r="D69" s="3" t="s">
        <v>123</v>
      </c>
      <c r="E69" s="3" t="s">
        <v>129</v>
      </c>
      <c r="F69" s="3" t="s">
        <v>132</v>
      </c>
      <c r="G69" s="3" t="s">
        <v>124</v>
      </c>
      <c r="H69" s="3" t="s">
        <v>105</v>
      </c>
      <c r="I69" s="3" t="s">
        <v>125</v>
      </c>
      <c r="J69" s="23">
        <v>50000</v>
      </c>
      <c r="K69" s="23">
        <v>0</v>
      </c>
      <c r="L69" s="23">
        <f t="shared" si="2"/>
        <v>50000</v>
      </c>
    </row>
    <row r="70" spans="1:12" ht="94.5">
      <c r="A70" s="5" t="s">
        <v>25</v>
      </c>
      <c r="B70" s="3" t="s">
        <v>143</v>
      </c>
      <c r="C70" s="3" t="s">
        <v>114</v>
      </c>
      <c r="D70" s="3" t="s">
        <v>123</v>
      </c>
      <c r="E70" s="3" t="s">
        <v>129</v>
      </c>
      <c r="F70" s="3" t="s">
        <v>132</v>
      </c>
      <c r="G70" s="3" t="s">
        <v>124</v>
      </c>
      <c r="H70" s="3" t="s">
        <v>106</v>
      </c>
      <c r="I70" s="3" t="s">
        <v>110</v>
      </c>
      <c r="J70" s="23">
        <v>363090</v>
      </c>
      <c r="K70" s="23">
        <v>0</v>
      </c>
      <c r="L70" s="23">
        <f t="shared" si="2"/>
        <v>363090</v>
      </c>
    </row>
    <row r="71" spans="1:12" ht="110.25">
      <c r="A71" s="5" t="s">
        <v>26</v>
      </c>
      <c r="B71" s="3" t="s">
        <v>143</v>
      </c>
      <c r="C71" s="3" t="s">
        <v>114</v>
      </c>
      <c r="D71" s="3" t="s">
        <v>123</v>
      </c>
      <c r="E71" s="3" t="s">
        <v>129</v>
      </c>
      <c r="F71" s="3" t="s">
        <v>132</v>
      </c>
      <c r="G71" s="3" t="s">
        <v>124</v>
      </c>
      <c r="H71" s="3" t="s">
        <v>148</v>
      </c>
      <c r="I71" s="3" t="s">
        <v>110</v>
      </c>
      <c r="J71" s="23">
        <v>38220</v>
      </c>
      <c r="K71" s="23">
        <v>0</v>
      </c>
      <c r="L71" s="23">
        <f t="shared" si="2"/>
        <v>38220</v>
      </c>
    </row>
    <row r="72" spans="1:12" ht="144" customHeight="1">
      <c r="A72" s="5" t="s">
        <v>206</v>
      </c>
      <c r="B72" s="3" t="s">
        <v>143</v>
      </c>
      <c r="C72" s="3" t="s">
        <v>114</v>
      </c>
      <c r="D72" s="3" t="s">
        <v>123</v>
      </c>
      <c r="E72" s="3" t="s">
        <v>129</v>
      </c>
      <c r="F72" s="3" t="s">
        <v>132</v>
      </c>
      <c r="G72" s="3" t="s">
        <v>115</v>
      </c>
      <c r="H72" s="3" t="s">
        <v>168</v>
      </c>
      <c r="I72" s="3" t="s">
        <v>109</v>
      </c>
      <c r="J72" s="23">
        <v>5921584.9299999997</v>
      </c>
      <c r="K72" s="23">
        <v>194012.97</v>
      </c>
      <c r="L72" s="23">
        <f t="shared" si="2"/>
        <v>6115597.8999999994</v>
      </c>
    </row>
    <row r="73" spans="1:12" ht="95.25" customHeight="1">
      <c r="A73" s="5" t="s">
        <v>34</v>
      </c>
      <c r="B73" s="3" t="s">
        <v>143</v>
      </c>
      <c r="C73" s="3" t="s">
        <v>114</v>
      </c>
      <c r="D73" s="3" t="s">
        <v>123</v>
      </c>
      <c r="E73" s="3" t="s">
        <v>129</v>
      </c>
      <c r="F73" s="3" t="s">
        <v>132</v>
      </c>
      <c r="G73" s="3" t="s">
        <v>115</v>
      </c>
      <c r="H73" s="3" t="s">
        <v>168</v>
      </c>
      <c r="I73" s="3" t="s">
        <v>110</v>
      </c>
      <c r="J73" s="23">
        <v>1122486.75</v>
      </c>
      <c r="K73" s="23">
        <v>0</v>
      </c>
      <c r="L73" s="23">
        <f t="shared" si="2"/>
        <v>1122486.75</v>
      </c>
    </row>
    <row r="74" spans="1:12" ht="78.75">
      <c r="A74" s="5" t="s">
        <v>97</v>
      </c>
      <c r="B74" s="3" t="s">
        <v>143</v>
      </c>
      <c r="C74" s="3" t="s">
        <v>114</v>
      </c>
      <c r="D74" s="3" t="s">
        <v>123</v>
      </c>
      <c r="E74" s="3" t="s">
        <v>129</v>
      </c>
      <c r="F74" s="3" t="s">
        <v>132</v>
      </c>
      <c r="G74" s="3" t="s">
        <v>115</v>
      </c>
      <c r="H74" s="3" t="s">
        <v>168</v>
      </c>
      <c r="I74" s="3" t="s">
        <v>112</v>
      </c>
      <c r="J74" s="23">
        <v>13238</v>
      </c>
      <c r="K74" s="23">
        <v>0</v>
      </c>
      <c r="L74" s="23">
        <f t="shared" si="2"/>
        <v>13238</v>
      </c>
    </row>
    <row r="75" spans="1:12" ht="126">
      <c r="A75" s="5" t="s">
        <v>207</v>
      </c>
      <c r="B75" s="3" t="s">
        <v>143</v>
      </c>
      <c r="C75" s="3" t="s">
        <v>114</v>
      </c>
      <c r="D75" s="3" t="s">
        <v>123</v>
      </c>
      <c r="E75" s="3" t="s">
        <v>115</v>
      </c>
      <c r="F75" s="3" t="s">
        <v>132</v>
      </c>
      <c r="G75" s="3" t="s">
        <v>129</v>
      </c>
      <c r="H75" s="3" t="s">
        <v>155</v>
      </c>
      <c r="I75" s="3" t="s">
        <v>109</v>
      </c>
      <c r="J75" s="23">
        <v>4142547.17</v>
      </c>
      <c r="K75" s="23">
        <v>149378.46</v>
      </c>
      <c r="L75" s="23">
        <f t="shared" si="2"/>
        <v>4291925.63</v>
      </c>
    </row>
    <row r="76" spans="1:12" ht="78.75">
      <c r="A76" s="5" t="s">
        <v>9</v>
      </c>
      <c r="B76" s="3" t="s">
        <v>143</v>
      </c>
      <c r="C76" s="3" t="s">
        <v>114</v>
      </c>
      <c r="D76" s="3" t="s">
        <v>123</v>
      </c>
      <c r="E76" s="3" t="s">
        <v>115</v>
      </c>
      <c r="F76" s="3" t="s">
        <v>132</v>
      </c>
      <c r="G76" s="3" t="s">
        <v>129</v>
      </c>
      <c r="H76" s="3" t="s">
        <v>155</v>
      </c>
      <c r="I76" s="3" t="s">
        <v>110</v>
      </c>
      <c r="J76" s="23">
        <v>60707.199999999997</v>
      </c>
      <c r="K76" s="23">
        <f>10000-598</f>
        <v>9402</v>
      </c>
      <c r="L76" s="23">
        <f t="shared" si="2"/>
        <v>70109.2</v>
      </c>
    </row>
    <row r="77" spans="1:12" ht="47.25">
      <c r="A77" s="5" t="s">
        <v>98</v>
      </c>
      <c r="B77" s="3" t="s">
        <v>143</v>
      </c>
      <c r="C77" s="3" t="s">
        <v>114</v>
      </c>
      <c r="D77" s="3" t="s">
        <v>123</v>
      </c>
      <c r="E77" s="3" t="s">
        <v>115</v>
      </c>
      <c r="F77" s="3" t="s">
        <v>132</v>
      </c>
      <c r="G77" s="3" t="s">
        <v>129</v>
      </c>
      <c r="H77" s="3" t="s">
        <v>155</v>
      </c>
      <c r="I77" s="3" t="s">
        <v>112</v>
      </c>
      <c r="J77" s="23">
        <v>4393.54</v>
      </c>
      <c r="K77" s="23">
        <v>0</v>
      </c>
      <c r="L77" s="23">
        <f t="shared" si="2"/>
        <v>4393.54</v>
      </c>
    </row>
    <row r="78" spans="1:12" ht="78.75">
      <c r="A78" s="5" t="s">
        <v>78</v>
      </c>
      <c r="B78" s="3" t="s">
        <v>143</v>
      </c>
      <c r="C78" s="3" t="s">
        <v>114</v>
      </c>
      <c r="D78" s="3" t="s">
        <v>123</v>
      </c>
      <c r="E78" s="3" t="s">
        <v>115</v>
      </c>
      <c r="F78" s="3" t="s">
        <v>132</v>
      </c>
      <c r="G78" s="3" t="s">
        <v>131</v>
      </c>
      <c r="H78" s="3" t="s">
        <v>79</v>
      </c>
      <c r="I78" s="3" t="s">
        <v>110</v>
      </c>
      <c r="J78" s="23">
        <v>24800</v>
      </c>
      <c r="K78" s="23">
        <v>0</v>
      </c>
      <c r="L78" s="23">
        <f t="shared" si="2"/>
        <v>24800</v>
      </c>
    </row>
    <row r="79" spans="1:12" ht="409.5">
      <c r="A79" s="5" t="s">
        <v>220</v>
      </c>
      <c r="B79" s="10" t="s">
        <v>143</v>
      </c>
      <c r="C79" s="10" t="s">
        <v>116</v>
      </c>
      <c r="D79" s="10" t="s">
        <v>127</v>
      </c>
      <c r="E79" s="10" t="s">
        <v>129</v>
      </c>
      <c r="F79" s="10" t="s">
        <v>132</v>
      </c>
      <c r="G79" s="10" t="s">
        <v>114</v>
      </c>
      <c r="H79" s="10" t="s">
        <v>314</v>
      </c>
      <c r="I79" s="10" t="s">
        <v>110</v>
      </c>
      <c r="J79" s="28">
        <v>95608</v>
      </c>
      <c r="K79" s="23">
        <v>-95608</v>
      </c>
      <c r="L79" s="23">
        <f t="shared" si="2"/>
        <v>0</v>
      </c>
    </row>
    <row r="80" spans="1:12" ht="409.5">
      <c r="A80" s="5" t="s">
        <v>316</v>
      </c>
      <c r="B80" s="10" t="s">
        <v>143</v>
      </c>
      <c r="C80" s="10" t="s">
        <v>116</v>
      </c>
      <c r="D80" s="10" t="s">
        <v>127</v>
      </c>
      <c r="E80" s="10" t="s">
        <v>129</v>
      </c>
      <c r="F80" s="10" t="s">
        <v>132</v>
      </c>
      <c r="G80" s="10" t="s">
        <v>114</v>
      </c>
      <c r="H80" s="10" t="s">
        <v>314</v>
      </c>
      <c r="I80" s="10" t="s">
        <v>110</v>
      </c>
      <c r="J80" s="28">
        <v>0</v>
      </c>
      <c r="K80" s="23">
        <v>261664</v>
      </c>
      <c r="L80" s="23">
        <f t="shared" ref="L80" si="5">J80+K80</f>
        <v>261664</v>
      </c>
    </row>
    <row r="81" spans="1:12" ht="126">
      <c r="A81" s="5" t="s">
        <v>81</v>
      </c>
      <c r="B81" s="3" t="s">
        <v>143</v>
      </c>
      <c r="C81" s="3" t="s">
        <v>116</v>
      </c>
      <c r="D81" s="3" t="s">
        <v>127</v>
      </c>
      <c r="E81" s="3" t="s">
        <v>129</v>
      </c>
      <c r="F81" s="3" t="s">
        <v>132</v>
      </c>
      <c r="G81" s="3" t="s">
        <v>114</v>
      </c>
      <c r="H81" s="3" t="s">
        <v>150</v>
      </c>
      <c r="I81" s="3" t="s">
        <v>117</v>
      </c>
      <c r="J81" s="23">
        <v>234864.71</v>
      </c>
      <c r="K81" s="23">
        <v>0</v>
      </c>
      <c r="L81" s="23">
        <f t="shared" ref="L81:L156" si="6">J81+K81</f>
        <v>234864.71</v>
      </c>
    </row>
    <row r="82" spans="1:12" ht="144" customHeight="1">
      <c r="A82" s="9" t="s">
        <v>243</v>
      </c>
      <c r="B82" s="3" t="s">
        <v>143</v>
      </c>
      <c r="C82" s="3" t="s">
        <v>116</v>
      </c>
      <c r="D82" s="3" t="s">
        <v>113</v>
      </c>
      <c r="E82" s="10" t="s">
        <v>129</v>
      </c>
      <c r="F82" s="10" t="s">
        <v>132</v>
      </c>
      <c r="G82" s="10" t="s">
        <v>114</v>
      </c>
      <c r="H82" s="10" t="s">
        <v>242</v>
      </c>
      <c r="I82" s="10" t="s">
        <v>117</v>
      </c>
      <c r="J82" s="30">
        <f>1090000-150000</f>
        <v>940000</v>
      </c>
      <c r="K82" s="23">
        <v>0</v>
      </c>
      <c r="L82" s="23">
        <f t="shared" si="6"/>
        <v>940000</v>
      </c>
    </row>
    <row r="83" spans="1:12" ht="177.75" customHeight="1">
      <c r="A83" s="9" t="s">
        <v>293</v>
      </c>
      <c r="B83" s="3" t="s">
        <v>143</v>
      </c>
      <c r="C83" s="3" t="s">
        <v>116</v>
      </c>
      <c r="D83" s="3" t="s">
        <v>113</v>
      </c>
      <c r="E83" s="10" t="s">
        <v>129</v>
      </c>
      <c r="F83" s="10" t="s">
        <v>132</v>
      </c>
      <c r="G83" s="10" t="s">
        <v>114</v>
      </c>
      <c r="H83" s="10" t="s">
        <v>242</v>
      </c>
      <c r="I83" s="10" t="s">
        <v>125</v>
      </c>
      <c r="J83" s="30">
        <v>150000</v>
      </c>
      <c r="K83" s="23">
        <v>0</v>
      </c>
      <c r="L83" s="23">
        <f t="shared" si="6"/>
        <v>150000</v>
      </c>
    </row>
    <row r="84" spans="1:12" ht="95.25" customHeight="1">
      <c r="A84" s="9" t="s">
        <v>51</v>
      </c>
      <c r="B84" s="3" t="s">
        <v>143</v>
      </c>
      <c r="C84" s="3" t="s">
        <v>108</v>
      </c>
      <c r="D84" s="3" t="s">
        <v>129</v>
      </c>
      <c r="E84" s="3" t="s">
        <v>127</v>
      </c>
      <c r="F84" s="3" t="s">
        <v>132</v>
      </c>
      <c r="G84" s="3" t="s">
        <v>130</v>
      </c>
      <c r="H84" s="3" t="s">
        <v>149</v>
      </c>
      <c r="I84" s="3" t="s">
        <v>125</v>
      </c>
      <c r="J84" s="23">
        <v>677990</v>
      </c>
      <c r="K84" s="23">
        <v>0</v>
      </c>
      <c r="L84" s="23">
        <f t="shared" si="6"/>
        <v>677990</v>
      </c>
    </row>
    <row r="85" spans="1:12" ht="127.5" customHeight="1">
      <c r="A85" s="9" t="s">
        <v>52</v>
      </c>
      <c r="B85" s="3" t="s">
        <v>143</v>
      </c>
      <c r="C85" s="3" t="s">
        <v>108</v>
      </c>
      <c r="D85" s="3" t="s">
        <v>129</v>
      </c>
      <c r="E85" s="3" t="s">
        <v>127</v>
      </c>
      <c r="F85" s="3" t="s">
        <v>132</v>
      </c>
      <c r="G85" s="3" t="s">
        <v>130</v>
      </c>
      <c r="H85" s="3" t="s">
        <v>189</v>
      </c>
      <c r="I85" s="3" t="s">
        <v>125</v>
      </c>
      <c r="J85" s="23">
        <v>578605</v>
      </c>
      <c r="K85" s="23">
        <v>0</v>
      </c>
      <c r="L85" s="23">
        <f t="shared" si="6"/>
        <v>578605</v>
      </c>
    </row>
    <row r="86" spans="1:12" s="7" customFormat="1" ht="31.5">
      <c r="A86" s="12" t="s">
        <v>197</v>
      </c>
      <c r="B86" s="19" t="s">
        <v>138</v>
      </c>
      <c r="C86" s="16"/>
      <c r="D86" s="16"/>
      <c r="E86" s="16"/>
      <c r="F86" s="16"/>
      <c r="G86" s="16"/>
      <c r="H86" s="16"/>
      <c r="I86" s="16"/>
      <c r="J86" s="18">
        <f>SUM(J87:J90)</f>
        <v>9110689.9900000002</v>
      </c>
      <c r="K86" s="18">
        <f>SUM(K87:K90)</f>
        <v>710930.16999999993</v>
      </c>
      <c r="L86" s="18">
        <f>SUM(L87:L90)</f>
        <v>9821620.1600000001</v>
      </c>
    </row>
    <row r="87" spans="1:12" ht="126">
      <c r="A87" s="5" t="s">
        <v>207</v>
      </c>
      <c r="B87" s="3" t="s">
        <v>138</v>
      </c>
      <c r="C87" s="3" t="s">
        <v>129</v>
      </c>
      <c r="D87" s="3" t="s">
        <v>113</v>
      </c>
      <c r="E87" s="3" t="s">
        <v>115</v>
      </c>
      <c r="F87" s="3" t="s">
        <v>132</v>
      </c>
      <c r="G87" s="3" t="s">
        <v>129</v>
      </c>
      <c r="H87" s="3" t="s">
        <v>155</v>
      </c>
      <c r="I87" s="3" t="s">
        <v>109</v>
      </c>
      <c r="J87" s="23">
        <v>8757052.9900000002</v>
      </c>
      <c r="K87" s="23">
        <f>271242.49</f>
        <v>271242.49</v>
      </c>
      <c r="L87" s="23">
        <f t="shared" si="6"/>
        <v>9028295.4800000004</v>
      </c>
    </row>
    <row r="88" spans="1:12" ht="78.75">
      <c r="A88" s="5" t="s">
        <v>9</v>
      </c>
      <c r="B88" s="3" t="s">
        <v>138</v>
      </c>
      <c r="C88" s="3" t="s">
        <v>129</v>
      </c>
      <c r="D88" s="3" t="s">
        <v>113</v>
      </c>
      <c r="E88" s="3" t="s">
        <v>115</v>
      </c>
      <c r="F88" s="3" t="s">
        <v>132</v>
      </c>
      <c r="G88" s="3" t="s">
        <v>129</v>
      </c>
      <c r="H88" s="3" t="s">
        <v>155</v>
      </c>
      <c r="I88" s="3" t="s">
        <v>110</v>
      </c>
      <c r="J88" s="23">
        <v>316747</v>
      </c>
      <c r="K88" s="23">
        <f>439089.68+598</f>
        <v>439687.67999999999</v>
      </c>
      <c r="L88" s="23">
        <f t="shared" si="6"/>
        <v>756434.67999999993</v>
      </c>
    </row>
    <row r="89" spans="1:12" ht="78.75">
      <c r="A89" s="5" t="s">
        <v>78</v>
      </c>
      <c r="B89" s="3" t="s">
        <v>138</v>
      </c>
      <c r="C89" s="3" t="s">
        <v>129</v>
      </c>
      <c r="D89" s="3" t="s">
        <v>113</v>
      </c>
      <c r="E89" s="3" t="s">
        <v>115</v>
      </c>
      <c r="F89" s="3" t="s">
        <v>132</v>
      </c>
      <c r="G89" s="3" t="s">
        <v>131</v>
      </c>
      <c r="H89" s="3" t="s">
        <v>79</v>
      </c>
      <c r="I89" s="3" t="s">
        <v>110</v>
      </c>
      <c r="J89" s="23">
        <v>36890</v>
      </c>
      <c r="K89" s="23">
        <v>0</v>
      </c>
      <c r="L89" s="23">
        <f t="shared" si="6"/>
        <v>36890</v>
      </c>
    </row>
    <row r="90" spans="1:12" ht="66" customHeight="1">
      <c r="A90" s="5" t="s">
        <v>49</v>
      </c>
      <c r="B90" s="3" t="s">
        <v>138</v>
      </c>
      <c r="C90" s="3" t="s">
        <v>114</v>
      </c>
      <c r="D90" s="3" t="s">
        <v>124</v>
      </c>
      <c r="E90" s="3" t="s">
        <v>115</v>
      </c>
      <c r="F90" s="3" t="s">
        <v>132</v>
      </c>
      <c r="G90" s="3" t="s">
        <v>131</v>
      </c>
      <c r="H90" s="3" t="s">
        <v>48</v>
      </c>
      <c r="I90" s="3" t="s">
        <v>110</v>
      </c>
      <c r="J90" s="23">
        <v>0</v>
      </c>
      <c r="K90" s="23">
        <v>0</v>
      </c>
      <c r="L90" s="23">
        <f t="shared" si="6"/>
        <v>0</v>
      </c>
    </row>
    <row r="91" spans="1:12" s="6" customFormat="1" ht="78.75">
      <c r="A91" s="14" t="s">
        <v>198</v>
      </c>
      <c r="B91" s="15">
        <v>166</v>
      </c>
      <c r="C91" s="17"/>
      <c r="D91" s="17"/>
      <c r="E91" s="17"/>
      <c r="F91" s="17"/>
      <c r="G91" s="17"/>
      <c r="H91" s="17"/>
      <c r="I91" s="17"/>
      <c r="J91" s="18">
        <f>SUM(J92:J99)</f>
        <v>8180697.5700000003</v>
      </c>
      <c r="K91" s="18">
        <f>SUM(K92:K99)</f>
        <v>523396.74</v>
      </c>
      <c r="L91" s="18">
        <f>SUM(L92:L99)</f>
        <v>8704094.3100000005</v>
      </c>
    </row>
    <row r="92" spans="1:12" ht="126">
      <c r="A92" s="5" t="s">
        <v>207</v>
      </c>
      <c r="B92" s="3" t="s">
        <v>140</v>
      </c>
      <c r="C92" s="3" t="s">
        <v>129</v>
      </c>
      <c r="D92" s="3" t="s">
        <v>111</v>
      </c>
      <c r="E92" s="3" t="s">
        <v>115</v>
      </c>
      <c r="F92" s="3" t="s">
        <v>132</v>
      </c>
      <c r="G92" s="3" t="s">
        <v>129</v>
      </c>
      <c r="H92" s="3" t="s">
        <v>155</v>
      </c>
      <c r="I92" s="3" t="s">
        <v>109</v>
      </c>
      <c r="J92" s="23">
        <v>7411121.5700000003</v>
      </c>
      <c r="K92" s="23">
        <v>372396.74</v>
      </c>
      <c r="L92" s="23">
        <f t="shared" si="6"/>
        <v>7783518.3100000005</v>
      </c>
    </row>
    <row r="93" spans="1:12" ht="78.75">
      <c r="A93" s="5" t="s">
        <v>9</v>
      </c>
      <c r="B93" s="3" t="s">
        <v>140</v>
      </c>
      <c r="C93" s="3" t="s">
        <v>129</v>
      </c>
      <c r="D93" s="3" t="s">
        <v>111</v>
      </c>
      <c r="E93" s="3" t="s">
        <v>115</v>
      </c>
      <c r="F93" s="3" t="s">
        <v>132</v>
      </c>
      <c r="G93" s="3" t="s">
        <v>129</v>
      </c>
      <c r="H93" s="3" t="s">
        <v>155</v>
      </c>
      <c r="I93" s="3" t="s">
        <v>110</v>
      </c>
      <c r="J93" s="23">
        <v>141372</v>
      </c>
      <c r="K93" s="23">
        <v>0</v>
      </c>
      <c r="L93" s="23">
        <f t="shared" si="6"/>
        <v>141372</v>
      </c>
    </row>
    <row r="94" spans="1:12" ht="78.75">
      <c r="A94" s="5" t="s">
        <v>78</v>
      </c>
      <c r="B94" s="3" t="s">
        <v>140</v>
      </c>
      <c r="C94" s="3" t="s">
        <v>129</v>
      </c>
      <c r="D94" s="3" t="s">
        <v>111</v>
      </c>
      <c r="E94" s="3" t="s">
        <v>115</v>
      </c>
      <c r="F94" s="3" t="s">
        <v>132</v>
      </c>
      <c r="G94" s="3" t="s">
        <v>131</v>
      </c>
      <c r="H94" s="3" t="s">
        <v>79</v>
      </c>
      <c r="I94" s="3" t="s">
        <v>110</v>
      </c>
      <c r="J94" s="23">
        <v>31248</v>
      </c>
      <c r="K94" s="23">
        <v>0</v>
      </c>
      <c r="L94" s="23">
        <f t="shared" si="6"/>
        <v>31248</v>
      </c>
    </row>
    <row r="95" spans="1:12" ht="78.75">
      <c r="A95" s="5" t="s">
        <v>35</v>
      </c>
      <c r="B95" s="3" t="s">
        <v>140</v>
      </c>
      <c r="C95" s="3" t="s">
        <v>129</v>
      </c>
      <c r="D95" s="3" t="s">
        <v>111</v>
      </c>
      <c r="E95" s="3" t="s">
        <v>115</v>
      </c>
      <c r="F95" s="3" t="s">
        <v>132</v>
      </c>
      <c r="G95" s="3" t="s">
        <v>127</v>
      </c>
      <c r="H95" s="3" t="s">
        <v>141</v>
      </c>
      <c r="I95" s="3" t="s">
        <v>110</v>
      </c>
      <c r="J95" s="23">
        <v>282000</v>
      </c>
      <c r="K95" s="23">
        <f>20000+20000+30000+21000+60000</f>
        <v>151000</v>
      </c>
      <c r="L95" s="23">
        <f t="shared" si="6"/>
        <v>433000</v>
      </c>
    </row>
    <row r="96" spans="1:12" ht="78.75">
      <c r="A96" s="5" t="s">
        <v>68</v>
      </c>
      <c r="B96" s="3" t="s">
        <v>140</v>
      </c>
      <c r="C96" s="3" t="s">
        <v>129</v>
      </c>
      <c r="D96" s="3" t="s">
        <v>111</v>
      </c>
      <c r="E96" s="3" t="s">
        <v>115</v>
      </c>
      <c r="F96" s="3" t="s">
        <v>132</v>
      </c>
      <c r="G96" s="3" t="s">
        <v>127</v>
      </c>
      <c r="H96" s="3" t="s">
        <v>67</v>
      </c>
      <c r="I96" s="3" t="s">
        <v>110</v>
      </c>
      <c r="J96" s="23">
        <v>44300</v>
      </c>
      <c r="K96" s="23">
        <v>0</v>
      </c>
      <c r="L96" s="23">
        <f t="shared" si="6"/>
        <v>44300</v>
      </c>
    </row>
    <row r="97" spans="1:12" ht="78.75">
      <c r="A97" s="5" t="s">
        <v>36</v>
      </c>
      <c r="B97" s="3" t="s">
        <v>140</v>
      </c>
      <c r="C97" s="3" t="s">
        <v>129</v>
      </c>
      <c r="D97" s="3" t="s">
        <v>111</v>
      </c>
      <c r="E97" s="3" t="s">
        <v>115</v>
      </c>
      <c r="F97" s="3" t="s">
        <v>132</v>
      </c>
      <c r="G97" s="3" t="s">
        <v>127</v>
      </c>
      <c r="H97" s="3" t="s">
        <v>192</v>
      </c>
      <c r="I97" s="3" t="s">
        <v>110</v>
      </c>
      <c r="J97" s="23">
        <f>109733+60008+67915</f>
        <v>237656</v>
      </c>
      <c r="K97" s="23">
        <v>0</v>
      </c>
      <c r="L97" s="23">
        <f t="shared" si="6"/>
        <v>237656</v>
      </c>
    </row>
    <row r="98" spans="1:12" ht="94.5">
      <c r="A98" s="5" t="s">
        <v>65</v>
      </c>
      <c r="B98" s="3" t="s">
        <v>140</v>
      </c>
      <c r="C98" s="3" t="s">
        <v>127</v>
      </c>
      <c r="D98" s="3" t="s">
        <v>62</v>
      </c>
      <c r="E98" s="3" t="s">
        <v>114</v>
      </c>
      <c r="F98" s="3" t="s">
        <v>132</v>
      </c>
      <c r="G98" s="3" t="s">
        <v>129</v>
      </c>
      <c r="H98" s="3" t="s">
        <v>63</v>
      </c>
      <c r="I98" s="3" t="s">
        <v>110</v>
      </c>
      <c r="J98" s="23">
        <v>3000</v>
      </c>
      <c r="K98" s="23">
        <v>0</v>
      </c>
      <c r="L98" s="23">
        <f t="shared" si="6"/>
        <v>3000</v>
      </c>
    </row>
    <row r="99" spans="1:12" ht="126">
      <c r="A99" s="5" t="s">
        <v>66</v>
      </c>
      <c r="B99" s="3" t="s">
        <v>140</v>
      </c>
      <c r="C99" s="3" t="s">
        <v>127</v>
      </c>
      <c r="D99" s="3" t="s">
        <v>62</v>
      </c>
      <c r="E99" s="3" t="s">
        <v>114</v>
      </c>
      <c r="F99" s="3" t="s">
        <v>132</v>
      </c>
      <c r="G99" s="3" t="s">
        <v>129</v>
      </c>
      <c r="H99" s="3" t="s">
        <v>64</v>
      </c>
      <c r="I99" s="3" t="s">
        <v>110</v>
      </c>
      <c r="J99" s="23">
        <v>30000</v>
      </c>
      <c r="K99" s="23">
        <v>0</v>
      </c>
      <c r="L99" s="23">
        <f t="shared" si="6"/>
        <v>30000</v>
      </c>
    </row>
    <row r="100" spans="1:12" s="8" customFormat="1" ht="31.5">
      <c r="A100" s="12" t="s">
        <v>199</v>
      </c>
      <c r="B100" s="31">
        <v>330</v>
      </c>
      <c r="C100" s="13"/>
      <c r="D100" s="13"/>
      <c r="E100" s="13"/>
      <c r="F100" s="13"/>
      <c r="G100" s="13"/>
      <c r="H100" s="13"/>
      <c r="I100" s="13"/>
      <c r="J100" s="18">
        <f>SUM(J101:J185)</f>
        <v>194457655.19000006</v>
      </c>
      <c r="K100" s="18">
        <f>SUM(K101:K185)</f>
        <v>913676</v>
      </c>
      <c r="L100" s="18">
        <f>SUM(L101:L185)</f>
        <v>195371331.19000006</v>
      </c>
    </row>
    <row r="101" spans="1:12" ht="110.25">
      <c r="A101" s="5" t="s">
        <v>4</v>
      </c>
      <c r="B101" s="3" t="s">
        <v>120</v>
      </c>
      <c r="C101" s="3" t="s">
        <v>129</v>
      </c>
      <c r="D101" s="3" t="s">
        <v>130</v>
      </c>
      <c r="E101" s="3" t="s">
        <v>115</v>
      </c>
      <c r="F101" s="3" t="s">
        <v>132</v>
      </c>
      <c r="G101" s="3" t="s">
        <v>129</v>
      </c>
      <c r="H101" s="3" t="s">
        <v>162</v>
      </c>
      <c r="I101" s="3" t="s">
        <v>109</v>
      </c>
      <c r="J101" s="23">
        <v>2936542.21</v>
      </c>
      <c r="K101" s="23">
        <v>0</v>
      </c>
      <c r="L101" s="23">
        <f t="shared" si="6"/>
        <v>2936542.21</v>
      </c>
    </row>
    <row r="102" spans="1:12" ht="126">
      <c r="A102" s="5" t="s">
        <v>207</v>
      </c>
      <c r="B102" s="3" t="s">
        <v>120</v>
      </c>
      <c r="C102" s="3" t="s">
        <v>129</v>
      </c>
      <c r="D102" s="3" t="s">
        <v>127</v>
      </c>
      <c r="E102" s="3" t="s">
        <v>115</v>
      </c>
      <c r="F102" s="3" t="s">
        <v>132</v>
      </c>
      <c r="G102" s="3" t="s">
        <v>129</v>
      </c>
      <c r="H102" s="3" t="s">
        <v>155</v>
      </c>
      <c r="I102" s="3" t="s">
        <v>109</v>
      </c>
      <c r="J102" s="23">
        <v>33979219.140000001</v>
      </c>
      <c r="K102" s="23">
        <v>0</v>
      </c>
      <c r="L102" s="23">
        <f t="shared" si="6"/>
        <v>33979219.140000001</v>
      </c>
    </row>
    <row r="103" spans="1:12" ht="78.75">
      <c r="A103" s="5" t="s">
        <v>9</v>
      </c>
      <c r="B103" s="3" t="s">
        <v>120</v>
      </c>
      <c r="C103" s="3" t="s">
        <v>129</v>
      </c>
      <c r="D103" s="3" t="s">
        <v>127</v>
      </c>
      <c r="E103" s="3" t="s">
        <v>115</v>
      </c>
      <c r="F103" s="3" t="s">
        <v>132</v>
      </c>
      <c r="G103" s="3" t="s">
        <v>129</v>
      </c>
      <c r="H103" s="3" t="s">
        <v>155</v>
      </c>
      <c r="I103" s="3" t="s">
        <v>110</v>
      </c>
      <c r="J103" s="23">
        <v>1363237.17</v>
      </c>
      <c r="K103" s="23">
        <f>19950+40000</f>
        <v>59950</v>
      </c>
      <c r="L103" s="23">
        <f t="shared" si="6"/>
        <v>1423187.17</v>
      </c>
    </row>
    <row r="104" spans="1:12" ht="47.25">
      <c r="A104" s="5" t="s">
        <v>98</v>
      </c>
      <c r="B104" s="3" t="s">
        <v>120</v>
      </c>
      <c r="C104" s="3" t="s">
        <v>129</v>
      </c>
      <c r="D104" s="3" t="s">
        <v>127</v>
      </c>
      <c r="E104" s="3" t="s">
        <v>115</v>
      </c>
      <c r="F104" s="3" t="s">
        <v>132</v>
      </c>
      <c r="G104" s="3" t="s">
        <v>129</v>
      </c>
      <c r="H104" s="3" t="s">
        <v>155</v>
      </c>
      <c r="I104" s="3" t="s">
        <v>112</v>
      </c>
      <c r="J104" s="23">
        <v>3490.08</v>
      </c>
      <c r="K104" s="23">
        <v>0</v>
      </c>
      <c r="L104" s="23">
        <f t="shared" si="6"/>
        <v>3490.08</v>
      </c>
    </row>
    <row r="105" spans="1:12" ht="78.75">
      <c r="A105" s="5" t="s">
        <v>78</v>
      </c>
      <c r="B105" s="3" t="s">
        <v>120</v>
      </c>
      <c r="C105" s="3" t="s">
        <v>129</v>
      </c>
      <c r="D105" s="3" t="s">
        <v>127</v>
      </c>
      <c r="E105" s="3" t="s">
        <v>115</v>
      </c>
      <c r="F105" s="3" t="s">
        <v>132</v>
      </c>
      <c r="G105" s="3" t="s">
        <v>131</v>
      </c>
      <c r="H105" s="3" t="s">
        <v>79</v>
      </c>
      <c r="I105" s="3" t="s">
        <v>110</v>
      </c>
      <c r="J105" s="23">
        <v>188780.02</v>
      </c>
      <c r="K105" s="23">
        <v>0</v>
      </c>
      <c r="L105" s="23">
        <f t="shared" si="6"/>
        <v>188780.02</v>
      </c>
    </row>
    <row r="106" spans="1:12" ht="141.75">
      <c r="A106" s="5" t="s">
        <v>8</v>
      </c>
      <c r="B106" s="3" t="s">
        <v>120</v>
      </c>
      <c r="C106" s="3" t="s">
        <v>129</v>
      </c>
      <c r="D106" s="3" t="s">
        <v>127</v>
      </c>
      <c r="E106" s="3" t="s">
        <v>116</v>
      </c>
      <c r="F106" s="3" t="s">
        <v>132</v>
      </c>
      <c r="G106" s="3" t="s">
        <v>129</v>
      </c>
      <c r="H106" s="3" t="s">
        <v>159</v>
      </c>
      <c r="I106" s="3" t="s">
        <v>109</v>
      </c>
      <c r="J106" s="32">
        <v>780884.05</v>
      </c>
      <c r="K106" s="23">
        <v>0</v>
      </c>
      <c r="L106" s="23">
        <f t="shared" si="6"/>
        <v>780884.05</v>
      </c>
    </row>
    <row r="107" spans="1:12" ht="94.5">
      <c r="A107" s="5" t="s">
        <v>80</v>
      </c>
      <c r="B107" s="3" t="s">
        <v>120</v>
      </c>
      <c r="C107" s="3" t="s">
        <v>129</v>
      </c>
      <c r="D107" s="3" t="s">
        <v>127</v>
      </c>
      <c r="E107" s="3" t="s">
        <v>116</v>
      </c>
      <c r="F107" s="3" t="s">
        <v>132</v>
      </c>
      <c r="G107" s="3" t="s">
        <v>129</v>
      </c>
      <c r="H107" s="3" t="s">
        <v>159</v>
      </c>
      <c r="I107" s="3" t="s">
        <v>110</v>
      </c>
      <c r="J107" s="32">
        <v>0</v>
      </c>
      <c r="K107" s="23">
        <v>0</v>
      </c>
      <c r="L107" s="23">
        <f t="shared" si="6"/>
        <v>0</v>
      </c>
    </row>
    <row r="108" spans="1:12" ht="110.25">
      <c r="A108" s="5" t="s">
        <v>285</v>
      </c>
      <c r="B108" s="3" t="s">
        <v>120</v>
      </c>
      <c r="C108" s="3" t="s">
        <v>129</v>
      </c>
      <c r="D108" s="3" t="s">
        <v>124</v>
      </c>
      <c r="E108" s="3" t="s">
        <v>179</v>
      </c>
      <c r="F108" s="3" t="s">
        <v>132</v>
      </c>
      <c r="G108" s="3" t="s">
        <v>282</v>
      </c>
      <c r="H108" s="3" t="s">
        <v>286</v>
      </c>
      <c r="I108" s="3" t="s">
        <v>110</v>
      </c>
      <c r="J108" s="32">
        <v>19553.57</v>
      </c>
      <c r="K108" s="23">
        <v>0</v>
      </c>
      <c r="L108" s="23">
        <f t="shared" si="6"/>
        <v>19553.57</v>
      </c>
    </row>
    <row r="109" spans="1:12" ht="47.25">
      <c r="A109" s="5" t="s">
        <v>31</v>
      </c>
      <c r="B109" s="3" t="s">
        <v>120</v>
      </c>
      <c r="C109" s="3" t="s">
        <v>129</v>
      </c>
      <c r="D109" s="3" t="s">
        <v>108</v>
      </c>
      <c r="E109" s="3" t="s">
        <v>115</v>
      </c>
      <c r="F109" s="3" t="s">
        <v>132</v>
      </c>
      <c r="G109" s="3" t="s">
        <v>127</v>
      </c>
      <c r="H109" s="3" t="s">
        <v>156</v>
      </c>
      <c r="I109" s="3" t="s">
        <v>112</v>
      </c>
      <c r="J109" s="23">
        <v>100000</v>
      </c>
      <c r="K109" s="23">
        <v>0</v>
      </c>
      <c r="L109" s="23">
        <f t="shared" si="6"/>
        <v>100000</v>
      </c>
    </row>
    <row r="110" spans="1:12" ht="128.25" customHeight="1">
      <c r="A110" s="5" t="s">
        <v>5</v>
      </c>
      <c r="B110" s="3" t="s">
        <v>120</v>
      </c>
      <c r="C110" s="3" t="s">
        <v>129</v>
      </c>
      <c r="D110" s="3" t="s">
        <v>111</v>
      </c>
      <c r="E110" s="3" t="s">
        <v>115</v>
      </c>
      <c r="F110" s="3" t="s">
        <v>132</v>
      </c>
      <c r="G110" s="3" t="s">
        <v>129</v>
      </c>
      <c r="H110" s="3" t="s">
        <v>190</v>
      </c>
      <c r="I110" s="3" t="s">
        <v>109</v>
      </c>
      <c r="J110" s="23">
        <v>10302253.43</v>
      </c>
      <c r="K110" s="23">
        <v>246926</v>
      </c>
      <c r="L110" s="23">
        <f t="shared" si="6"/>
        <v>10549179.43</v>
      </c>
    </row>
    <row r="111" spans="1:12" ht="78.75">
      <c r="A111" s="5" t="s">
        <v>42</v>
      </c>
      <c r="B111" s="3" t="s">
        <v>120</v>
      </c>
      <c r="C111" s="3" t="s">
        <v>129</v>
      </c>
      <c r="D111" s="3" t="s">
        <v>111</v>
      </c>
      <c r="E111" s="3" t="s">
        <v>115</v>
      </c>
      <c r="F111" s="3" t="s">
        <v>132</v>
      </c>
      <c r="G111" s="3" t="s">
        <v>129</v>
      </c>
      <c r="H111" s="3" t="s">
        <v>190</v>
      </c>
      <c r="I111" s="3" t="s">
        <v>110</v>
      </c>
      <c r="J111" s="23">
        <v>8181782.6799999997</v>
      </c>
      <c r="K111" s="32">
        <f>35400-4500</f>
        <v>30900</v>
      </c>
      <c r="L111" s="23">
        <f t="shared" si="6"/>
        <v>8212682.6799999997</v>
      </c>
    </row>
    <row r="112" spans="1:12" ht="63">
      <c r="A112" s="5" t="s">
        <v>102</v>
      </c>
      <c r="B112" s="3" t="s">
        <v>120</v>
      </c>
      <c r="C112" s="3" t="s">
        <v>129</v>
      </c>
      <c r="D112" s="3" t="s">
        <v>111</v>
      </c>
      <c r="E112" s="3" t="s">
        <v>115</v>
      </c>
      <c r="F112" s="3" t="s">
        <v>132</v>
      </c>
      <c r="G112" s="3" t="s">
        <v>129</v>
      </c>
      <c r="H112" s="3" t="s">
        <v>190</v>
      </c>
      <c r="I112" s="3" t="s">
        <v>112</v>
      </c>
      <c r="J112" s="23">
        <v>86138.93</v>
      </c>
      <c r="K112" s="23">
        <v>4500</v>
      </c>
      <c r="L112" s="23">
        <f t="shared" si="6"/>
        <v>90638.93</v>
      </c>
    </row>
    <row r="113" spans="1:12" ht="63">
      <c r="A113" s="5" t="s">
        <v>43</v>
      </c>
      <c r="B113" s="3" t="s">
        <v>120</v>
      </c>
      <c r="C113" s="3" t="s">
        <v>129</v>
      </c>
      <c r="D113" s="3" t="s">
        <v>111</v>
      </c>
      <c r="E113" s="3" t="s">
        <v>115</v>
      </c>
      <c r="F113" s="3" t="s">
        <v>132</v>
      </c>
      <c r="G113" s="3" t="s">
        <v>130</v>
      </c>
      <c r="H113" s="3" t="s">
        <v>157</v>
      </c>
      <c r="I113" s="3" t="s">
        <v>110</v>
      </c>
      <c r="J113" s="23">
        <v>331032</v>
      </c>
      <c r="K113" s="23">
        <v>0</v>
      </c>
      <c r="L113" s="23">
        <f t="shared" si="6"/>
        <v>331032</v>
      </c>
    </row>
    <row r="114" spans="1:12" ht="63">
      <c r="A114" s="5" t="s">
        <v>85</v>
      </c>
      <c r="B114" s="3" t="s">
        <v>120</v>
      </c>
      <c r="C114" s="3" t="s">
        <v>129</v>
      </c>
      <c r="D114" s="3" t="s">
        <v>111</v>
      </c>
      <c r="E114" s="3" t="s">
        <v>115</v>
      </c>
      <c r="F114" s="3" t="s">
        <v>132</v>
      </c>
      <c r="G114" s="3" t="s">
        <v>130</v>
      </c>
      <c r="H114" s="3" t="s">
        <v>157</v>
      </c>
      <c r="I114" s="3" t="s">
        <v>125</v>
      </c>
      <c r="J114" s="23">
        <v>1032723</v>
      </c>
      <c r="K114" s="23">
        <v>0</v>
      </c>
      <c r="L114" s="23">
        <f t="shared" si="6"/>
        <v>1032723</v>
      </c>
    </row>
    <row r="115" spans="1:12" ht="31.5">
      <c r="A115" s="5" t="s">
        <v>30</v>
      </c>
      <c r="B115" s="3" t="s">
        <v>120</v>
      </c>
      <c r="C115" s="3" t="s">
        <v>129</v>
      </c>
      <c r="D115" s="3" t="s">
        <v>111</v>
      </c>
      <c r="E115" s="3" t="s">
        <v>115</v>
      </c>
      <c r="F115" s="3" t="s">
        <v>132</v>
      </c>
      <c r="G115" s="3" t="s">
        <v>130</v>
      </c>
      <c r="H115" s="3" t="s">
        <v>157</v>
      </c>
      <c r="I115" s="3" t="s">
        <v>112</v>
      </c>
      <c r="J115" s="23">
        <v>110511.4</v>
      </c>
      <c r="K115" s="23">
        <v>0</v>
      </c>
      <c r="L115" s="23">
        <f t="shared" si="6"/>
        <v>110511.4</v>
      </c>
    </row>
    <row r="116" spans="1:12" ht="78.75">
      <c r="A116" s="9" t="s">
        <v>77</v>
      </c>
      <c r="B116" s="3" t="s">
        <v>120</v>
      </c>
      <c r="C116" s="3" t="s">
        <v>129</v>
      </c>
      <c r="D116" s="3" t="s">
        <v>111</v>
      </c>
      <c r="E116" s="3" t="s">
        <v>115</v>
      </c>
      <c r="F116" s="3" t="s">
        <v>132</v>
      </c>
      <c r="G116" s="3" t="s">
        <v>130</v>
      </c>
      <c r="H116" s="3" t="s">
        <v>76</v>
      </c>
      <c r="I116" s="3" t="s">
        <v>117</v>
      </c>
      <c r="J116" s="23">
        <v>55000</v>
      </c>
      <c r="K116" s="23">
        <v>0</v>
      </c>
      <c r="L116" s="23">
        <f t="shared" si="6"/>
        <v>55000</v>
      </c>
    </row>
    <row r="117" spans="1:12" ht="78.75">
      <c r="A117" s="5" t="s">
        <v>68</v>
      </c>
      <c r="B117" s="3" t="s">
        <v>120</v>
      </c>
      <c r="C117" s="3" t="s">
        <v>129</v>
      </c>
      <c r="D117" s="3" t="s">
        <v>111</v>
      </c>
      <c r="E117" s="3" t="s">
        <v>115</v>
      </c>
      <c r="F117" s="3" t="s">
        <v>132</v>
      </c>
      <c r="G117" s="3" t="s">
        <v>127</v>
      </c>
      <c r="H117" s="3" t="s">
        <v>67</v>
      </c>
      <c r="I117" s="3" t="s">
        <v>110</v>
      </c>
      <c r="J117" s="23">
        <v>100000</v>
      </c>
      <c r="K117" s="23">
        <v>0</v>
      </c>
      <c r="L117" s="23">
        <f t="shared" si="6"/>
        <v>100000</v>
      </c>
    </row>
    <row r="118" spans="1:12" ht="161.25" customHeight="1">
      <c r="A118" s="5" t="s">
        <v>6</v>
      </c>
      <c r="B118" s="3" t="s">
        <v>120</v>
      </c>
      <c r="C118" s="3" t="s">
        <v>129</v>
      </c>
      <c r="D118" s="3" t="s">
        <v>111</v>
      </c>
      <c r="E118" s="3" t="s">
        <v>123</v>
      </c>
      <c r="F118" s="3" t="s">
        <v>132</v>
      </c>
      <c r="G118" s="3" t="s">
        <v>129</v>
      </c>
      <c r="H118" s="3" t="s">
        <v>208</v>
      </c>
      <c r="I118" s="3" t="s">
        <v>109</v>
      </c>
      <c r="J118" s="23">
        <v>4097185.16</v>
      </c>
      <c r="K118" s="23">
        <v>0</v>
      </c>
      <c r="L118" s="23">
        <f t="shared" si="6"/>
        <v>4097185.16</v>
      </c>
    </row>
    <row r="119" spans="1:12" ht="110.25">
      <c r="A119" s="5" t="s">
        <v>44</v>
      </c>
      <c r="B119" s="3" t="s">
        <v>120</v>
      </c>
      <c r="C119" s="3" t="s">
        <v>129</v>
      </c>
      <c r="D119" s="3" t="s">
        <v>111</v>
      </c>
      <c r="E119" s="3" t="s">
        <v>123</v>
      </c>
      <c r="F119" s="3" t="s">
        <v>132</v>
      </c>
      <c r="G119" s="3" t="s">
        <v>129</v>
      </c>
      <c r="H119" s="3" t="s">
        <v>208</v>
      </c>
      <c r="I119" s="3" t="s">
        <v>110</v>
      </c>
      <c r="J119" s="23">
        <v>814224.04</v>
      </c>
      <c r="K119" s="23">
        <v>0</v>
      </c>
      <c r="L119" s="23">
        <f t="shared" si="6"/>
        <v>814224.04</v>
      </c>
    </row>
    <row r="120" spans="1:12" ht="94.5">
      <c r="A120" s="5" t="s">
        <v>103</v>
      </c>
      <c r="B120" s="3" t="s">
        <v>120</v>
      </c>
      <c r="C120" s="3" t="s">
        <v>129</v>
      </c>
      <c r="D120" s="3" t="s">
        <v>111</v>
      </c>
      <c r="E120" s="3" t="s">
        <v>123</v>
      </c>
      <c r="F120" s="3" t="s">
        <v>132</v>
      </c>
      <c r="G120" s="3" t="s">
        <v>129</v>
      </c>
      <c r="H120" s="3" t="s">
        <v>208</v>
      </c>
      <c r="I120" s="3" t="s">
        <v>112</v>
      </c>
      <c r="J120" s="23">
        <v>1482.29</v>
      </c>
      <c r="K120" s="23">
        <v>0</v>
      </c>
      <c r="L120" s="23">
        <f t="shared" si="6"/>
        <v>1482.29</v>
      </c>
    </row>
    <row r="121" spans="1:12" ht="102" customHeight="1">
      <c r="A121" s="5" t="s">
        <v>262</v>
      </c>
      <c r="B121" s="3" t="s">
        <v>120</v>
      </c>
      <c r="C121" s="3" t="s">
        <v>129</v>
      </c>
      <c r="D121" s="3" t="s">
        <v>111</v>
      </c>
      <c r="E121" s="3" t="s">
        <v>124</v>
      </c>
      <c r="F121" s="3" t="s">
        <v>132</v>
      </c>
      <c r="G121" s="3" t="s">
        <v>129</v>
      </c>
      <c r="H121" s="3" t="s">
        <v>92</v>
      </c>
      <c r="I121" s="3" t="s">
        <v>117</v>
      </c>
      <c r="J121" s="23">
        <v>108000</v>
      </c>
      <c r="K121" s="23">
        <v>0</v>
      </c>
      <c r="L121" s="23">
        <f t="shared" si="6"/>
        <v>108000</v>
      </c>
    </row>
    <row r="122" spans="1:12" ht="144.75" customHeight="1">
      <c r="A122" s="5" t="s">
        <v>70</v>
      </c>
      <c r="B122" s="3" t="s">
        <v>120</v>
      </c>
      <c r="C122" s="3" t="s">
        <v>129</v>
      </c>
      <c r="D122" s="3" t="s">
        <v>111</v>
      </c>
      <c r="E122" s="3" t="s">
        <v>123</v>
      </c>
      <c r="F122" s="3" t="s">
        <v>132</v>
      </c>
      <c r="G122" s="3" t="s">
        <v>129</v>
      </c>
      <c r="H122" s="3" t="s">
        <v>69</v>
      </c>
      <c r="I122" s="3" t="s">
        <v>109</v>
      </c>
      <c r="J122" s="23">
        <v>1712216</v>
      </c>
      <c r="K122" s="23">
        <v>0</v>
      </c>
      <c r="L122" s="23">
        <f t="shared" si="6"/>
        <v>1712216</v>
      </c>
    </row>
    <row r="123" spans="1:12" ht="94.5" customHeight="1">
      <c r="A123" s="5" t="s">
        <v>71</v>
      </c>
      <c r="B123" s="3" t="s">
        <v>120</v>
      </c>
      <c r="C123" s="3" t="s">
        <v>129</v>
      </c>
      <c r="D123" s="3" t="s">
        <v>111</v>
      </c>
      <c r="E123" s="3" t="s">
        <v>123</v>
      </c>
      <c r="F123" s="3" t="s">
        <v>132</v>
      </c>
      <c r="G123" s="3" t="s">
        <v>129</v>
      </c>
      <c r="H123" s="3" t="s">
        <v>69</v>
      </c>
      <c r="I123" s="3" t="s">
        <v>110</v>
      </c>
      <c r="J123" s="23">
        <v>140219</v>
      </c>
      <c r="K123" s="23">
        <v>0</v>
      </c>
      <c r="L123" s="23">
        <f t="shared" si="6"/>
        <v>140219</v>
      </c>
    </row>
    <row r="124" spans="1:12" ht="189">
      <c r="A124" s="5" t="s">
        <v>7</v>
      </c>
      <c r="B124" s="3" t="s">
        <v>120</v>
      </c>
      <c r="C124" s="3" t="s">
        <v>129</v>
      </c>
      <c r="D124" s="3" t="s">
        <v>111</v>
      </c>
      <c r="E124" s="3" t="s">
        <v>123</v>
      </c>
      <c r="F124" s="3" t="s">
        <v>132</v>
      </c>
      <c r="G124" s="3" t="s">
        <v>129</v>
      </c>
      <c r="H124" s="3" t="s">
        <v>193</v>
      </c>
      <c r="I124" s="3" t="s">
        <v>109</v>
      </c>
      <c r="J124" s="28">
        <v>568504.89</v>
      </c>
      <c r="K124" s="23">
        <v>0</v>
      </c>
      <c r="L124" s="23">
        <f t="shared" si="6"/>
        <v>568504.89</v>
      </c>
    </row>
    <row r="125" spans="1:12" ht="141.75">
      <c r="A125" s="5" t="s">
        <v>45</v>
      </c>
      <c r="B125" s="3" t="s">
        <v>120</v>
      </c>
      <c r="C125" s="3" t="s">
        <v>129</v>
      </c>
      <c r="D125" s="3" t="s">
        <v>111</v>
      </c>
      <c r="E125" s="3" t="s">
        <v>123</v>
      </c>
      <c r="F125" s="3" t="s">
        <v>132</v>
      </c>
      <c r="G125" s="3" t="s">
        <v>129</v>
      </c>
      <c r="H125" s="3" t="s">
        <v>193</v>
      </c>
      <c r="I125" s="3" t="s">
        <v>110</v>
      </c>
      <c r="J125" s="28">
        <v>43700</v>
      </c>
      <c r="K125" s="23">
        <v>0</v>
      </c>
      <c r="L125" s="23">
        <f t="shared" si="6"/>
        <v>43700</v>
      </c>
    </row>
    <row r="126" spans="1:12" ht="78.75">
      <c r="A126" s="5" t="s">
        <v>46</v>
      </c>
      <c r="B126" s="3" t="s">
        <v>120</v>
      </c>
      <c r="C126" s="3" t="s">
        <v>129</v>
      </c>
      <c r="D126" s="3" t="s">
        <v>111</v>
      </c>
      <c r="E126" s="3" t="s">
        <v>116</v>
      </c>
      <c r="F126" s="3" t="s">
        <v>132</v>
      </c>
      <c r="G126" s="3" t="s">
        <v>129</v>
      </c>
      <c r="H126" s="3" t="s">
        <v>158</v>
      </c>
      <c r="I126" s="3" t="s">
        <v>110</v>
      </c>
      <c r="J126" s="23">
        <v>6217.2</v>
      </c>
      <c r="K126" s="23">
        <v>0</v>
      </c>
      <c r="L126" s="23">
        <f t="shared" si="6"/>
        <v>6217.2</v>
      </c>
    </row>
    <row r="127" spans="1:12" s="11" customFormat="1" ht="84.75" customHeight="1">
      <c r="A127" s="9" t="s">
        <v>256</v>
      </c>
      <c r="B127" s="10" t="s">
        <v>120</v>
      </c>
      <c r="C127" s="10" t="s">
        <v>129</v>
      </c>
      <c r="D127" s="10" t="s">
        <v>111</v>
      </c>
      <c r="E127" s="10" t="s">
        <v>116</v>
      </c>
      <c r="F127" s="10" t="s">
        <v>132</v>
      </c>
      <c r="G127" s="10" t="s">
        <v>130</v>
      </c>
      <c r="H127" s="10" t="s">
        <v>32</v>
      </c>
      <c r="I127" s="10" t="s">
        <v>110</v>
      </c>
      <c r="J127" s="28">
        <v>7000</v>
      </c>
      <c r="K127" s="23">
        <v>0</v>
      </c>
      <c r="L127" s="23">
        <f t="shared" si="6"/>
        <v>7000</v>
      </c>
    </row>
    <row r="128" spans="1:12" s="11" customFormat="1" ht="131.25" customHeight="1">
      <c r="A128" s="9" t="s">
        <v>235</v>
      </c>
      <c r="B128" s="10" t="s">
        <v>120</v>
      </c>
      <c r="C128" s="10" t="s">
        <v>129</v>
      </c>
      <c r="D128" s="10" t="s">
        <v>111</v>
      </c>
      <c r="E128" s="10" t="s">
        <v>116</v>
      </c>
      <c r="F128" s="10" t="s">
        <v>132</v>
      </c>
      <c r="G128" s="10" t="s">
        <v>130</v>
      </c>
      <c r="H128" s="10" t="s">
        <v>234</v>
      </c>
      <c r="I128" s="10" t="s">
        <v>110</v>
      </c>
      <c r="J128" s="28">
        <v>3000</v>
      </c>
      <c r="K128" s="23">
        <v>0</v>
      </c>
      <c r="L128" s="23">
        <f t="shared" si="6"/>
        <v>3000</v>
      </c>
    </row>
    <row r="129" spans="1:12" s="11" customFormat="1" ht="71.25" customHeight="1">
      <c r="A129" s="9" t="s">
        <v>288</v>
      </c>
      <c r="B129" s="3" t="s">
        <v>120</v>
      </c>
      <c r="C129" s="3" t="s">
        <v>129</v>
      </c>
      <c r="D129" s="3" t="s">
        <v>111</v>
      </c>
      <c r="E129" s="3" t="s">
        <v>116</v>
      </c>
      <c r="F129" s="3" t="s">
        <v>132</v>
      </c>
      <c r="G129" s="3" t="s">
        <v>130</v>
      </c>
      <c r="H129" s="3" t="s">
        <v>290</v>
      </c>
      <c r="I129" s="3" t="s">
        <v>110</v>
      </c>
      <c r="J129" s="23">
        <v>1565</v>
      </c>
      <c r="K129" s="23">
        <v>0</v>
      </c>
      <c r="L129" s="23">
        <f>J129+K129</f>
        <v>1565</v>
      </c>
    </row>
    <row r="130" spans="1:12" s="11" customFormat="1" ht="120" customHeight="1">
      <c r="A130" s="9" t="s">
        <v>289</v>
      </c>
      <c r="B130" s="3" t="s">
        <v>120</v>
      </c>
      <c r="C130" s="3" t="s">
        <v>129</v>
      </c>
      <c r="D130" s="3" t="s">
        <v>111</v>
      </c>
      <c r="E130" s="3" t="s">
        <v>116</v>
      </c>
      <c r="F130" s="3" t="s">
        <v>132</v>
      </c>
      <c r="G130" s="3" t="s">
        <v>130</v>
      </c>
      <c r="H130" s="3" t="s">
        <v>291</v>
      </c>
      <c r="I130" s="3" t="s">
        <v>110</v>
      </c>
      <c r="J130" s="23">
        <v>1565</v>
      </c>
      <c r="K130" s="23">
        <v>0</v>
      </c>
      <c r="L130" s="23">
        <f>J130+K130</f>
        <v>1565</v>
      </c>
    </row>
    <row r="131" spans="1:12" s="11" customFormat="1" ht="63" customHeight="1">
      <c r="A131" s="35" t="s">
        <v>309</v>
      </c>
      <c r="B131" s="3" t="s">
        <v>120</v>
      </c>
      <c r="C131" s="3" t="s">
        <v>129</v>
      </c>
      <c r="D131" s="3" t="s">
        <v>111</v>
      </c>
      <c r="E131" s="3" t="s">
        <v>179</v>
      </c>
      <c r="F131" s="3" t="s">
        <v>152</v>
      </c>
      <c r="G131" s="3" t="s">
        <v>153</v>
      </c>
      <c r="H131" s="3" t="s">
        <v>308</v>
      </c>
      <c r="I131" s="3" t="s">
        <v>110</v>
      </c>
      <c r="J131" s="23">
        <v>3834</v>
      </c>
      <c r="K131" s="23">
        <v>0</v>
      </c>
      <c r="L131" s="23">
        <f>J131+K131</f>
        <v>3834</v>
      </c>
    </row>
    <row r="132" spans="1:12" s="11" customFormat="1" ht="36" customHeight="1">
      <c r="A132" s="35" t="s">
        <v>310</v>
      </c>
      <c r="B132" s="3" t="s">
        <v>120</v>
      </c>
      <c r="C132" s="3" t="s">
        <v>129</v>
      </c>
      <c r="D132" s="3" t="s">
        <v>111</v>
      </c>
      <c r="E132" s="3" t="s">
        <v>179</v>
      </c>
      <c r="F132" s="3" t="s">
        <v>152</v>
      </c>
      <c r="G132" s="3" t="s">
        <v>153</v>
      </c>
      <c r="H132" s="3" t="s">
        <v>308</v>
      </c>
      <c r="I132" s="3" t="s">
        <v>112</v>
      </c>
      <c r="J132" s="23">
        <v>180046.88</v>
      </c>
      <c r="K132" s="23">
        <v>86400</v>
      </c>
      <c r="L132" s="23">
        <f>J132+K132</f>
        <v>266446.88</v>
      </c>
    </row>
    <row r="133" spans="1:12" s="11" customFormat="1" ht="68.25" customHeight="1">
      <c r="A133" s="35" t="s">
        <v>312</v>
      </c>
      <c r="B133" s="3" t="s">
        <v>120</v>
      </c>
      <c r="C133" s="3" t="s">
        <v>129</v>
      </c>
      <c r="D133" s="3" t="s">
        <v>111</v>
      </c>
      <c r="E133" s="3" t="s">
        <v>179</v>
      </c>
      <c r="F133" s="3" t="s">
        <v>152</v>
      </c>
      <c r="G133" s="3" t="s">
        <v>153</v>
      </c>
      <c r="H133" s="3" t="s">
        <v>311</v>
      </c>
      <c r="I133" s="3" t="s">
        <v>117</v>
      </c>
      <c r="J133" s="23">
        <v>50000</v>
      </c>
      <c r="K133" s="23">
        <v>0</v>
      </c>
      <c r="L133" s="23">
        <f>J133+K133</f>
        <v>50000</v>
      </c>
    </row>
    <row r="134" spans="1:12" ht="78.75">
      <c r="A134" s="5" t="s">
        <v>94</v>
      </c>
      <c r="B134" s="3" t="s">
        <v>120</v>
      </c>
      <c r="C134" s="3" t="s">
        <v>127</v>
      </c>
      <c r="D134" s="3" t="s">
        <v>124</v>
      </c>
      <c r="E134" s="3" t="s">
        <v>113</v>
      </c>
      <c r="F134" s="3" t="s">
        <v>126</v>
      </c>
      <c r="G134" s="3" t="s">
        <v>129</v>
      </c>
      <c r="H134" s="3" t="s">
        <v>171</v>
      </c>
      <c r="I134" s="3" t="s">
        <v>125</v>
      </c>
      <c r="J134" s="23">
        <v>96335.4</v>
      </c>
      <c r="K134" s="23">
        <v>0</v>
      </c>
      <c r="L134" s="23">
        <f t="shared" si="6"/>
        <v>96335.4</v>
      </c>
    </row>
    <row r="135" spans="1:12" ht="94.5">
      <c r="A135" s="5" t="s">
        <v>73</v>
      </c>
      <c r="B135" s="3" t="s">
        <v>120</v>
      </c>
      <c r="C135" s="3" t="s">
        <v>127</v>
      </c>
      <c r="D135" s="3" t="s">
        <v>124</v>
      </c>
      <c r="E135" s="3" t="s">
        <v>113</v>
      </c>
      <c r="F135" s="3" t="s">
        <v>126</v>
      </c>
      <c r="G135" s="3" t="s">
        <v>129</v>
      </c>
      <c r="H135" s="3" t="s">
        <v>72</v>
      </c>
      <c r="I135" s="3" t="s">
        <v>125</v>
      </c>
      <c r="J135" s="23">
        <v>73325</v>
      </c>
      <c r="K135" s="23">
        <v>0</v>
      </c>
      <c r="L135" s="23">
        <f t="shared" si="6"/>
        <v>73325</v>
      </c>
    </row>
    <row r="136" spans="1:12" ht="63">
      <c r="A136" s="5" t="s">
        <v>101</v>
      </c>
      <c r="B136" s="3" t="s">
        <v>120</v>
      </c>
      <c r="C136" s="3" t="s">
        <v>127</v>
      </c>
      <c r="D136" s="3" t="s">
        <v>124</v>
      </c>
      <c r="E136" s="3" t="s">
        <v>113</v>
      </c>
      <c r="F136" s="3" t="s">
        <v>133</v>
      </c>
      <c r="G136" s="3" t="s">
        <v>129</v>
      </c>
      <c r="H136" s="3" t="s">
        <v>154</v>
      </c>
      <c r="I136" s="3" t="s">
        <v>112</v>
      </c>
      <c r="J136" s="23">
        <v>210000</v>
      </c>
      <c r="K136" s="23">
        <v>0</v>
      </c>
      <c r="L136" s="23">
        <f t="shared" si="6"/>
        <v>210000</v>
      </c>
    </row>
    <row r="137" spans="1:12" ht="126">
      <c r="A137" s="5" t="s">
        <v>10</v>
      </c>
      <c r="B137" s="3" t="s">
        <v>120</v>
      </c>
      <c r="C137" s="3" t="s">
        <v>127</v>
      </c>
      <c r="D137" s="3" t="s">
        <v>124</v>
      </c>
      <c r="E137" s="3" t="s">
        <v>116</v>
      </c>
      <c r="F137" s="3" t="s">
        <v>132</v>
      </c>
      <c r="G137" s="3" t="s">
        <v>129</v>
      </c>
      <c r="H137" s="3" t="s">
        <v>142</v>
      </c>
      <c r="I137" s="3" t="s">
        <v>110</v>
      </c>
      <c r="J137" s="23">
        <v>457939.86</v>
      </c>
      <c r="K137" s="23">
        <v>0</v>
      </c>
      <c r="L137" s="23">
        <f t="shared" si="6"/>
        <v>457939.86</v>
      </c>
    </row>
    <row r="138" spans="1:12" ht="174.75" customHeight="1">
      <c r="A138" s="5" t="s">
        <v>75</v>
      </c>
      <c r="B138" s="3" t="s">
        <v>120</v>
      </c>
      <c r="C138" s="3" t="s">
        <v>127</v>
      </c>
      <c r="D138" s="3" t="s">
        <v>124</v>
      </c>
      <c r="E138" s="3" t="s">
        <v>116</v>
      </c>
      <c r="F138" s="3" t="s">
        <v>132</v>
      </c>
      <c r="G138" s="3" t="s">
        <v>129</v>
      </c>
      <c r="H138" s="3" t="s">
        <v>74</v>
      </c>
      <c r="I138" s="3" t="s">
        <v>110</v>
      </c>
      <c r="J138" s="23">
        <v>24568.6</v>
      </c>
      <c r="K138" s="23">
        <v>0</v>
      </c>
      <c r="L138" s="23">
        <f t="shared" si="6"/>
        <v>24568.6</v>
      </c>
    </row>
    <row r="139" spans="1:12" ht="118.5" customHeight="1">
      <c r="A139" s="5" t="s">
        <v>255</v>
      </c>
      <c r="B139" s="3" t="s">
        <v>120</v>
      </c>
      <c r="C139" s="3" t="s">
        <v>127</v>
      </c>
      <c r="D139" s="3" t="s">
        <v>115</v>
      </c>
      <c r="E139" s="3" t="s">
        <v>108</v>
      </c>
      <c r="F139" s="3" t="s">
        <v>132</v>
      </c>
      <c r="G139" s="3" t="s">
        <v>127</v>
      </c>
      <c r="H139" s="3" t="s">
        <v>238</v>
      </c>
      <c r="I139" s="3" t="s">
        <v>110</v>
      </c>
      <c r="J139" s="23">
        <v>13314846</v>
      </c>
      <c r="K139" s="23">
        <v>0</v>
      </c>
      <c r="L139" s="23">
        <f t="shared" si="6"/>
        <v>13314846</v>
      </c>
    </row>
    <row r="140" spans="1:12" ht="81.75" customHeight="1">
      <c r="A140" s="5" t="s">
        <v>240</v>
      </c>
      <c r="B140" s="3" t="s">
        <v>120</v>
      </c>
      <c r="C140" s="3" t="s">
        <v>127</v>
      </c>
      <c r="D140" s="3" t="s">
        <v>123</v>
      </c>
      <c r="E140" s="3" t="s">
        <v>108</v>
      </c>
      <c r="F140" s="3" t="s">
        <v>132</v>
      </c>
      <c r="G140" s="3" t="s">
        <v>129</v>
      </c>
      <c r="H140" s="3" t="s">
        <v>246</v>
      </c>
      <c r="I140" s="3" t="s">
        <v>110</v>
      </c>
      <c r="J140" s="23">
        <v>2885644</v>
      </c>
      <c r="K140" s="23">
        <v>0</v>
      </c>
      <c r="L140" s="23">
        <f t="shared" si="6"/>
        <v>2885644</v>
      </c>
    </row>
    <row r="141" spans="1:12" ht="146.25" customHeight="1">
      <c r="A141" s="5" t="s">
        <v>11</v>
      </c>
      <c r="B141" s="3" t="s">
        <v>120</v>
      </c>
      <c r="C141" s="3" t="s">
        <v>127</v>
      </c>
      <c r="D141" s="3" t="s">
        <v>123</v>
      </c>
      <c r="E141" s="3" t="s">
        <v>108</v>
      </c>
      <c r="F141" s="3" t="s">
        <v>132</v>
      </c>
      <c r="G141" s="3" t="s">
        <v>129</v>
      </c>
      <c r="H141" s="3" t="s">
        <v>248</v>
      </c>
      <c r="I141" s="3" t="s">
        <v>110</v>
      </c>
      <c r="J141" s="23">
        <v>5406073.7599999998</v>
      </c>
      <c r="K141" s="23">
        <v>0</v>
      </c>
      <c r="L141" s="23">
        <f>J141+K141</f>
        <v>5406073.7599999998</v>
      </c>
    </row>
    <row r="142" spans="1:12" ht="292.5" customHeight="1">
      <c r="A142" s="5" t="s">
        <v>86</v>
      </c>
      <c r="B142" s="3" t="s">
        <v>120</v>
      </c>
      <c r="C142" s="3" t="s">
        <v>127</v>
      </c>
      <c r="D142" s="3" t="s">
        <v>123</v>
      </c>
      <c r="E142" s="3" t="s">
        <v>108</v>
      </c>
      <c r="F142" s="3" t="s">
        <v>132</v>
      </c>
      <c r="G142" s="3" t="s">
        <v>130</v>
      </c>
      <c r="H142" s="3" t="s">
        <v>249</v>
      </c>
      <c r="I142" s="3" t="s">
        <v>139</v>
      </c>
      <c r="J142" s="23">
        <v>13231800</v>
      </c>
      <c r="K142" s="23">
        <v>0</v>
      </c>
      <c r="L142" s="23">
        <f t="shared" si="6"/>
        <v>13231800</v>
      </c>
    </row>
    <row r="143" spans="1:12" ht="132" customHeight="1">
      <c r="A143" s="9" t="s">
        <v>221</v>
      </c>
      <c r="B143" s="3" t="s">
        <v>120</v>
      </c>
      <c r="C143" s="3" t="s">
        <v>127</v>
      </c>
      <c r="D143" s="3" t="s">
        <v>123</v>
      </c>
      <c r="E143" s="3" t="s">
        <v>108</v>
      </c>
      <c r="F143" s="3" t="s">
        <v>132</v>
      </c>
      <c r="G143" s="3" t="s">
        <v>131</v>
      </c>
      <c r="H143" s="3" t="s">
        <v>247</v>
      </c>
      <c r="I143" s="3" t="s">
        <v>110</v>
      </c>
      <c r="J143" s="23">
        <v>1816011.8</v>
      </c>
      <c r="K143" s="23">
        <v>0</v>
      </c>
      <c r="L143" s="23">
        <f t="shared" si="6"/>
        <v>1816011.8</v>
      </c>
    </row>
    <row r="144" spans="1:12" ht="158.25" customHeight="1">
      <c r="A144" s="5" t="s">
        <v>93</v>
      </c>
      <c r="B144" s="3" t="s">
        <v>120</v>
      </c>
      <c r="C144" s="3" t="s">
        <v>127</v>
      </c>
      <c r="D144" s="3" t="s">
        <v>62</v>
      </c>
      <c r="E144" s="3" t="s">
        <v>130</v>
      </c>
      <c r="F144" s="3" t="s">
        <v>132</v>
      </c>
      <c r="G144" s="3" t="s">
        <v>114</v>
      </c>
      <c r="H144" s="3" t="s">
        <v>188</v>
      </c>
      <c r="I144" s="3" t="s">
        <v>125</v>
      </c>
      <c r="J144" s="23">
        <v>500000</v>
      </c>
      <c r="K144" s="23">
        <v>0</v>
      </c>
      <c r="L144" s="23">
        <f t="shared" si="6"/>
        <v>500000</v>
      </c>
    </row>
    <row r="145" spans="1:12" ht="80.25" customHeight="1">
      <c r="A145" s="5" t="s">
        <v>318</v>
      </c>
      <c r="B145" s="3" t="s">
        <v>120</v>
      </c>
      <c r="C145" s="3" t="s">
        <v>124</v>
      </c>
      <c r="D145" s="3" t="s">
        <v>130</v>
      </c>
      <c r="E145" s="3" t="s">
        <v>115</v>
      </c>
      <c r="F145" s="3" t="s">
        <v>132</v>
      </c>
      <c r="G145" s="3" t="s">
        <v>127</v>
      </c>
      <c r="H145" s="3" t="s">
        <v>317</v>
      </c>
      <c r="I145" s="3" t="s">
        <v>110</v>
      </c>
      <c r="J145" s="23">
        <v>0</v>
      </c>
      <c r="K145" s="23">
        <v>40000</v>
      </c>
      <c r="L145" s="23">
        <f t="shared" si="6"/>
        <v>40000</v>
      </c>
    </row>
    <row r="146" spans="1:12" ht="66.75" customHeight="1">
      <c r="A146" s="34" t="s">
        <v>272</v>
      </c>
      <c r="B146" s="3" t="s">
        <v>120</v>
      </c>
      <c r="C146" s="3" t="s">
        <v>124</v>
      </c>
      <c r="D146" s="3" t="s">
        <v>130</v>
      </c>
      <c r="E146" s="3" t="s">
        <v>111</v>
      </c>
      <c r="F146" s="3" t="s">
        <v>132</v>
      </c>
      <c r="G146" s="3" t="s">
        <v>129</v>
      </c>
      <c r="H146" s="10" t="s">
        <v>273</v>
      </c>
      <c r="I146" s="3" t="s">
        <v>274</v>
      </c>
      <c r="J146" s="23">
        <v>8566105.25</v>
      </c>
      <c r="K146" s="23">
        <v>0</v>
      </c>
      <c r="L146" s="23">
        <f t="shared" si="6"/>
        <v>8566105.25</v>
      </c>
    </row>
    <row r="147" spans="1:12" ht="78.75">
      <c r="A147" s="5" t="s">
        <v>12</v>
      </c>
      <c r="B147" s="3" t="s">
        <v>120</v>
      </c>
      <c r="C147" s="3" t="s">
        <v>124</v>
      </c>
      <c r="D147" s="3" t="s">
        <v>130</v>
      </c>
      <c r="E147" s="3" t="s">
        <v>111</v>
      </c>
      <c r="F147" s="3" t="s">
        <v>132</v>
      </c>
      <c r="G147" s="3" t="s">
        <v>130</v>
      </c>
      <c r="H147" s="3" t="s">
        <v>194</v>
      </c>
      <c r="I147" s="3" t="s">
        <v>110</v>
      </c>
      <c r="J147" s="23">
        <v>306644.87</v>
      </c>
      <c r="K147" s="23">
        <v>0</v>
      </c>
      <c r="L147" s="23">
        <f t="shared" si="6"/>
        <v>306644.87</v>
      </c>
    </row>
    <row r="148" spans="1:12" ht="78.75" customHeight="1">
      <c r="A148" s="5" t="s">
        <v>13</v>
      </c>
      <c r="B148" s="3" t="s">
        <v>120</v>
      </c>
      <c r="C148" s="3" t="s">
        <v>124</v>
      </c>
      <c r="D148" s="3" t="s">
        <v>130</v>
      </c>
      <c r="E148" s="3" t="s">
        <v>111</v>
      </c>
      <c r="F148" s="3" t="s">
        <v>132</v>
      </c>
      <c r="G148" s="3" t="s">
        <v>130</v>
      </c>
      <c r="H148" s="3" t="s">
        <v>195</v>
      </c>
      <c r="I148" s="3" t="s">
        <v>110</v>
      </c>
      <c r="J148" s="23">
        <v>93500</v>
      </c>
      <c r="K148" s="23">
        <v>0</v>
      </c>
      <c r="L148" s="23">
        <f t="shared" si="6"/>
        <v>93500</v>
      </c>
    </row>
    <row r="149" spans="1:12" ht="132" customHeight="1">
      <c r="A149" s="5" t="s">
        <v>14</v>
      </c>
      <c r="B149" s="3" t="s">
        <v>120</v>
      </c>
      <c r="C149" s="3" t="s">
        <v>124</v>
      </c>
      <c r="D149" s="3" t="s">
        <v>130</v>
      </c>
      <c r="E149" s="3" t="s">
        <v>111</v>
      </c>
      <c r="F149" s="3" t="s">
        <v>132</v>
      </c>
      <c r="G149" s="3" t="s">
        <v>130</v>
      </c>
      <c r="H149" s="3" t="s">
        <v>151</v>
      </c>
      <c r="I149" s="3" t="s">
        <v>110</v>
      </c>
      <c r="J149" s="23">
        <v>1455062.64</v>
      </c>
      <c r="K149" s="23">
        <v>0</v>
      </c>
      <c r="L149" s="23">
        <f t="shared" si="6"/>
        <v>1455062.64</v>
      </c>
    </row>
    <row r="150" spans="1:12" ht="63">
      <c r="A150" s="5" t="s">
        <v>22</v>
      </c>
      <c r="B150" s="3" t="s">
        <v>120</v>
      </c>
      <c r="C150" s="3" t="s">
        <v>114</v>
      </c>
      <c r="D150" s="3" t="s">
        <v>131</v>
      </c>
      <c r="E150" s="3" t="s">
        <v>130</v>
      </c>
      <c r="F150" s="3" t="s">
        <v>132</v>
      </c>
      <c r="G150" s="3" t="s">
        <v>129</v>
      </c>
      <c r="H150" s="3" t="s">
        <v>161</v>
      </c>
      <c r="I150" s="3" t="s">
        <v>110</v>
      </c>
      <c r="J150" s="23">
        <v>105144</v>
      </c>
      <c r="K150" s="23">
        <v>0</v>
      </c>
      <c r="L150" s="23">
        <f t="shared" si="6"/>
        <v>105144</v>
      </c>
    </row>
    <row r="151" spans="1:12" ht="78.75">
      <c r="A151" s="5" t="s">
        <v>18</v>
      </c>
      <c r="B151" s="3" t="s">
        <v>120</v>
      </c>
      <c r="C151" s="3" t="s">
        <v>114</v>
      </c>
      <c r="D151" s="3" t="s">
        <v>131</v>
      </c>
      <c r="E151" s="3" t="s">
        <v>130</v>
      </c>
      <c r="F151" s="3" t="s">
        <v>132</v>
      </c>
      <c r="G151" s="3" t="s">
        <v>129</v>
      </c>
      <c r="H151" s="3" t="s">
        <v>166</v>
      </c>
      <c r="I151" s="3" t="s">
        <v>110</v>
      </c>
      <c r="J151" s="23">
        <v>86820</v>
      </c>
      <c r="K151" s="23">
        <v>0</v>
      </c>
      <c r="L151" s="23">
        <f t="shared" si="6"/>
        <v>86820</v>
      </c>
    </row>
    <row r="152" spans="1:12" ht="78.75">
      <c r="A152" s="5" t="s">
        <v>19</v>
      </c>
      <c r="B152" s="3" t="s">
        <v>120</v>
      </c>
      <c r="C152" s="3" t="s">
        <v>114</v>
      </c>
      <c r="D152" s="3" t="s">
        <v>131</v>
      </c>
      <c r="E152" s="3" t="s">
        <v>130</v>
      </c>
      <c r="F152" s="3" t="s">
        <v>132</v>
      </c>
      <c r="G152" s="3" t="s">
        <v>129</v>
      </c>
      <c r="H152" s="3" t="s">
        <v>174</v>
      </c>
      <c r="I152" s="3" t="s">
        <v>110</v>
      </c>
      <c r="J152" s="23">
        <v>63240</v>
      </c>
      <c r="K152" s="23">
        <v>0</v>
      </c>
      <c r="L152" s="23">
        <f t="shared" si="6"/>
        <v>63240</v>
      </c>
    </row>
    <row r="153" spans="1:12" ht="130.5" customHeight="1">
      <c r="A153" s="5" t="s">
        <v>0</v>
      </c>
      <c r="B153" s="3" t="s">
        <v>120</v>
      </c>
      <c r="C153" s="3" t="s">
        <v>114</v>
      </c>
      <c r="D153" s="3" t="s">
        <v>131</v>
      </c>
      <c r="E153" s="3" t="s">
        <v>130</v>
      </c>
      <c r="F153" s="3" t="s">
        <v>132</v>
      </c>
      <c r="G153" s="3" t="s">
        <v>129</v>
      </c>
      <c r="H153" s="3" t="s">
        <v>163</v>
      </c>
      <c r="I153" s="3" t="s">
        <v>109</v>
      </c>
      <c r="J153" s="23">
        <v>10566337.25</v>
      </c>
      <c r="K153" s="23">
        <v>0</v>
      </c>
      <c r="L153" s="23">
        <f t="shared" si="6"/>
        <v>10566337.25</v>
      </c>
    </row>
    <row r="154" spans="1:12" ht="78.75">
      <c r="A154" s="5" t="s">
        <v>37</v>
      </c>
      <c r="B154" s="3" t="s">
        <v>120</v>
      </c>
      <c r="C154" s="3" t="s">
        <v>114</v>
      </c>
      <c r="D154" s="3" t="s">
        <v>131</v>
      </c>
      <c r="E154" s="3" t="s">
        <v>130</v>
      </c>
      <c r="F154" s="3" t="s">
        <v>132</v>
      </c>
      <c r="G154" s="3" t="s">
        <v>129</v>
      </c>
      <c r="H154" s="3" t="s">
        <v>163</v>
      </c>
      <c r="I154" s="3" t="s">
        <v>110</v>
      </c>
      <c r="J154" s="23">
        <v>1740354.36</v>
      </c>
      <c r="K154" s="32">
        <v>-150000</v>
      </c>
      <c r="L154" s="23">
        <f t="shared" si="6"/>
        <v>1590354.36</v>
      </c>
    </row>
    <row r="155" spans="1:12" ht="63">
      <c r="A155" s="5" t="s">
        <v>99</v>
      </c>
      <c r="B155" s="3" t="s">
        <v>120</v>
      </c>
      <c r="C155" s="3" t="s">
        <v>114</v>
      </c>
      <c r="D155" s="3" t="s">
        <v>131</v>
      </c>
      <c r="E155" s="3" t="s">
        <v>130</v>
      </c>
      <c r="F155" s="3" t="s">
        <v>132</v>
      </c>
      <c r="G155" s="3" t="s">
        <v>129</v>
      </c>
      <c r="H155" s="3" t="s">
        <v>163</v>
      </c>
      <c r="I155" s="3" t="s">
        <v>112</v>
      </c>
      <c r="J155" s="23">
        <v>43149.73</v>
      </c>
      <c r="K155" s="23">
        <v>0</v>
      </c>
      <c r="L155" s="23">
        <f t="shared" si="6"/>
        <v>43149.73</v>
      </c>
    </row>
    <row r="156" spans="1:12" ht="63">
      <c r="A156" s="5" t="s">
        <v>49</v>
      </c>
      <c r="B156" s="3" t="s">
        <v>120</v>
      </c>
      <c r="C156" s="3" t="s">
        <v>114</v>
      </c>
      <c r="D156" s="3" t="s">
        <v>124</v>
      </c>
      <c r="E156" s="3" t="s">
        <v>115</v>
      </c>
      <c r="F156" s="3" t="s">
        <v>132</v>
      </c>
      <c r="G156" s="3" t="s">
        <v>131</v>
      </c>
      <c r="H156" s="3" t="s">
        <v>48</v>
      </c>
      <c r="I156" s="3" t="s">
        <v>110</v>
      </c>
      <c r="J156" s="23">
        <v>23990</v>
      </c>
      <c r="K156" s="23">
        <v>0</v>
      </c>
      <c r="L156" s="23">
        <f t="shared" si="6"/>
        <v>23990</v>
      </c>
    </row>
    <row r="157" spans="1:12" ht="84.75" customHeight="1">
      <c r="A157" s="5" t="s">
        <v>231</v>
      </c>
      <c r="B157" s="3" t="s">
        <v>120</v>
      </c>
      <c r="C157" s="3" t="s">
        <v>115</v>
      </c>
      <c r="D157" s="3" t="s">
        <v>129</v>
      </c>
      <c r="E157" s="3" t="s">
        <v>130</v>
      </c>
      <c r="F157" s="3" t="s">
        <v>132</v>
      </c>
      <c r="G157" s="3" t="s">
        <v>130</v>
      </c>
      <c r="H157" s="3" t="s">
        <v>230</v>
      </c>
      <c r="I157" s="3" t="s">
        <v>125</v>
      </c>
      <c r="J157" s="23">
        <v>6179843.25</v>
      </c>
      <c r="K157" s="23">
        <v>0</v>
      </c>
      <c r="L157" s="23">
        <f t="shared" ref="L157:L185" si="7">J157+K157</f>
        <v>6179843.25</v>
      </c>
    </row>
    <row r="158" spans="1:12" ht="157.5">
      <c r="A158" s="5" t="s">
        <v>87</v>
      </c>
      <c r="B158" s="3" t="s">
        <v>120</v>
      </c>
      <c r="C158" s="3" t="s">
        <v>115</v>
      </c>
      <c r="D158" s="3" t="s">
        <v>129</v>
      </c>
      <c r="E158" s="3" t="s">
        <v>130</v>
      </c>
      <c r="F158" s="3" t="s">
        <v>132</v>
      </c>
      <c r="G158" s="3" t="s">
        <v>130</v>
      </c>
      <c r="H158" s="3" t="s">
        <v>181</v>
      </c>
      <c r="I158" s="3" t="s">
        <v>125</v>
      </c>
      <c r="J158" s="23">
        <v>14709256.23</v>
      </c>
      <c r="K158" s="23">
        <v>0</v>
      </c>
      <c r="L158" s="23">
        <f t="shared" si="7"/>
        <v>14709256.23</v>
      </c>
    </row>
    <row r="159" spans="1:12" ht="157.5">
      <c r="A159" s="5" t="s">
        <v>239</v>
      </c>
      <c r="B159" s="3" t="s">
        <v>120</v>
      </c>
      <c r="C159" s="3" t="s">
        <v>115</v>
      </c>
      <c r="D159" s="3" t="s">
        <v>129</v>
      </c>
      <c r="E159" s="3" t="s">
        <v>130</v>
      </c>
      <c r="F159" s="3" t="s">
        <v>132</v>
      </c>
      <c r="G159" s="3" t="s">
        <v>130</v>
      </c>
      <c r="H159" s="3" t="s">
        <v>237</v>
      </c>
      <c r="I159" s="3" t="s">
        <v>125</v>
      </c>
      <c r="J159" s="23">
        <v>2328806.5099999998</v>
      </c>
      <c r="K159" s="23">
        <v>0</v>
      </c>
      <c r="L159" s="23">
        <f t="shared" si="7"/>
        <v>2328806.5099999998</v>
      </c>
    </row>
    <row r="160" spans="1:12" ht="144.75" customHeight="1">
      <c r="A160" s="5" t="s">
        <v>319</v>
      </c>
      <c r="B160" s="3" t="s">
        <v>120</v>
      </c>
      <c r="C160" s="3" t="s">
        <v>115</v>
      </c>
      <c r="D160" s="3" t="s">
        <v>129</v>
      </c>
      <c r="E160" s="3" t="s">
        <v>130</v>
      </c>
      <c r="F160" s="3" t="s">
        <v>132</v>
      </c>
      <c r="G160" s="3" t="s">
        <v>130</v>
      </c>
      <c r="H160" s="3" t="s">
        <v>320</v>
      </c>
      <c r="I160" s="3" t="s">
        <v>125</v>
      </c>
      <c r="J160" s="23">
        <v>0</v>
      </c>
      <c r="K160" s="23">
        <v>500000</v>
      </c>
      <c r="L160" s="23">
        <f t="shared" si="7"/>
        <v>500000</v>
      </c>
    </row>
    <row r="161" spans="1:12" ht="157.5">
      <c r="A161" s="5" t="s">
        <v>88</v>
      </c>
      <c r="B161" s="3" t="s">
        <v>120</v>
      </c>
      <c r="C161" s="3" t="s">
        <v>115</v>
      </c>
      <c r="D161" s="3" t="s">
        <v>129</v>
      </c>
      <c r="E161" s="3" t="s">
        <v>130</v>
      </c>
      <c r="F161" s="3" t="s">
        <v>132</v>
      </c>
      <c r="G161" s="3" t="s">
        <v>130</v>
      </c>
      <c r="H161" s="3" t="s">
        <v>182</v>
      </c>
      <c r="I161" s="3" t="s">
        <v>125</v>
      </c>
      <c r="J161" s="23">
        <v>930906.29</v>
      </c>
      <c r="K161" s="23">
        <v>0</v>
      </c>
      <c r="L161" s="23">
        <f t="shared" si="7"/>
        <v>930906.29</v>
      </c>
    </row>
    <row r="162" spans="1:12" ht="161.25" customHeight="1">
      <c r="A162" s="5" t="s">
        <v>89</v>
      </c>
      <c r="B162" s="3" t="s">
        <v>120</v>
      </c>
      <c r="C162" s="3" t="s">
        <v>115</v>
      </c>
      <c r="D162" s="3" t="s">
        <v>129</v>
      </c>
      <c r="E162" s="3" t="s">
        <v>130</v>
      </c>
      <c r="F162" s="3" t="s">
        <v>132</v>
      </c>
      <c r="G162" s="3" t="s">
        <v>130</v>
      </c>
      <c r="H162" s="3" t="s">
        <v>183</v>
      </c>
      <c r="I162" s="3" t="s">
        <v>125</v>
      </c>
      <c r="J162" s="23">
        <v>2600000</v>
      </c>
      <c r="K162" s="23">
        <v>0</v>
      </c>
      <c r="L162" s="23">
        <f t="shared" si="7"/>
        <v>2600000</v>
      </c>
    </row>
    <row r="163" spans="1:12" ht="161.25" customHeight="1">
      <c r="A163" s="5" t="s">
        <v>90</v>
      </c>
      <c r="B163" s="3" t="s">
        <v>120</v>
      </c>
      <c r="C163" s="3" t="s">
        <v>115</v>
      </c>
      <c r="D163" s="3" t="s">
        <v>129</v>
      </c>
      <c r="E163" s="3" t="s">
        <v>130</v>
      </c>
      <c r="F163" s="3" t="s">
        <v>132</v>
      </c>
      <c r="G163" s="3" t="s">
        <v>130</v>
      </c>
      <c r="H163" s="3" t="s">
        <v>184</v>
      </c>
      <c r="I163" s="3" t="s">
        <v>125</v>
      </c>
      <c r="J163" s="23">
        <v>1515575</v>
      </c>
      <c r="K163" s="23">
        <v>0</v>
      </c>
      <c r="L163" s="23">
        <f t="shared" si="7"/>
        <v>1515575</v>
      </c>
    </row>
    <row r="164" spans="1:12" ht="157.5">
      <c r="A164" s="5" t="s">
        <v>91</v>
      </c>
      <c r="B164" s="3" t="s">
        <v>120</v>
      </c>
      <c r="C164" s="3" t="s">
        <v>115</v>
      </c>
      <c r="D164" s="3" t="s">
        <v>129</v>
      </c>
      <c r="E164" s="3" t="s">
        <v>130</v>
      </c>
      <c r="F164" s="3" t="s">
        <v>132</v>
      </c>
      <c r="G164" s="3" t="s">
        <v>130</v>
      </c>
      <c r="H164" s="3" t="s">
        <v>185</v>
      </c>
      <c r="I164" s="3" t="s">
        <v>125</v>
      </c>
      <c r="J164" s="23">
        <v>2830498</v>
      </c>
      <c r="K164" s="23">
        <v>0</v>
      </c>
      <c r="L164" s="23">
        <f t="shared" si="7"/>
        <v>2830498</v>
      </c>
    </row>
    <row r="165" spans="1:12" ht="63">
      <c r="A165" s="5" t="s">
        <v>22</v>
      </c>
      <c r="B165" s="3" t="s">
        <v>120</v>
      </c>
      <c r="C165" s="3" t="s">
        <v>115</v>
      </c>
      <c r="D165" s="3" t="s">
        <v>129</v>
      </c>
      <c r="E165" s="3" t="s">
        <v>130</v>
      </c>
      <c r="F165" s="3" t="s">
        <v>132</v>
      </c>
      <c r="G165" s="3" t="s">
        <v>131</v>
      </c>
      <c r="H165" s="3" t="s">
        <v>161</v>
      </c>
      <c r="I165" s="3" t="s">
        <v>110</v>
      </c>
      <c r="J165" s="23">
        <v>81788</v>
      </c>
      <c r="K165" s="23">
        <v>0</v>
      </c>
      <c r="L165" s="23">
        <f t="shared" si="7"/>
        <v>81788</v>
      </c>
    </row>
    <row r="166" spans="1:12" ht="129.75" customHeight="1">
      <c r="A166" s="5" t="s">
        <v>1</v>
      </c>
      <c r="B166" s="3" t="s">
        <v>120</v>
      </c>
      <c r="C166" s="3" t="s">
        <v>115</v>
      </c>
      <c r="D166" s="3" t="s">
        <v>129</v>
      </c>
      <c r="E166" s="3" t="s">
        <v>130</v>
      </c>
      <c r="F166" s="3" t="s">
        <v>132</v>
      </c>
      <c r="G166" s="3" t="s">
        <v>131</v>
      </c>
      <c r="H166" s="3" t="s">
        <v>169</v>
      </c>
      <c r="I166" s="3" t="s">
        <v>109</v>
      </c>
      <c r="J166" s="23">
        <v>3347937.67</v>
      </c>
      <c r="K166" s="23">
        <v>0</v>
      </c>
      <c r="L166" s="23">
        <f t="shared" si="7"/>
        <v>3347937.67</v>
      </c>
    </row>
    <row r="167" spans="1:12" ht="79.5" customHeight="1">
      <c r="A167" s="5" t="s">
        <v>38</v>
      </c>
      <c r="B167" s="3" t="s">
        <v>120</v>
      </c>
      <c r="C167" s="3" t="s">
        <v>115</v>
      </c>
      <c r="D167" s="3" t="s">
        <v>129</v>
      </c>
      <c r="E167" s="3" t="s">
        <v>130</v>
      </c>
      <c r="F167" s="3" t="s">
        <v>132</v>
      </c>
      <c r="G167" s="3" t="s">
        <v>131</v>
      </c>
      <c r="H167" s="3" t="s">
        <v>169</v>
      </c>
      <c r="I167" s="3" t="s">
        <v>110</v>
      </c>
      <c r="J167" s="23">
        <v>905031.38</v>
      </c>
      <c r="K167" s="23">
        <v>0</v>
      </c>
      <c r="L167" s="23">
        <f t="shared" ref="L167" si="8">J167+K167</f>
        <v>905031.38</v>
      </c>
    </row>
    <row r="168" spans="1:12" ht="131.25" customHeight="1">
      <c r="A168" s="5" t="s">
        <v>232</v>
      </c>
      <c r="B168" s="3" t="s">
        <v>120</v>
      </c>
      <c r="C168" s="3" t="s">
        <v>115</v>
      </c>
      <c r="D168" s="3" t="s">
        <v>129</v>
      </c>
      <c r="E168" s="3" t="s">
        <v>130</v>
      </c>
      <c r="F168" s="3" t="s">
        <v>132</v>
      </c>
      <c r="G168" s="3" t="s">
        <v>131</v>
      </c>
      <c r="H168" s="3" t="s">
        <v>230</v>
      </c>
      <c r="I168" s="3" t="s">
        <v>109</v>
      </c>
      <c r="J168" s="23">
        <v>2830882.8</v>
      </c>
      <c r="K168" s="23">
        <v>0</v>
      </c>
      <c r="L168" s="23">
        <f t="shared" si="7"/>
        <v>2830882.8</v>
      </c>
    </row>
    <row r="169" spans="1:12" ht="205.5" customHeight="1">
      <c r="A169" s="5" t="s">
        <v>2</v>
      </c>
      <c r="B169" s="3" t="s">
        <v>120</v>
      </c>
      <c r="C169" s="3" t="s">
        <v>115</v>
      </c>
      <c r="D169" s="3" t="s">
        <v>129</v>
      </c>
      <c r="E169" s="3" t="s">
        <v>130</v>
      </c>
      <c r="F169" s="3" t="s">
        <v>132</v>
      </c>
      <c r="G169" s="3" t="s">
        <v>131</v>
      </c>
      <c r="H169" s="3" t="s">
        <v>186</v>
      </c>
      <c r="I169" s="3" t="s">
        <v>109</v>
      </c>
      <c r="J169" s="23">
        <v>5341234.4400000004</v>
      </c>
      <c r="K169" s="23">
        <v>0</v>
      </c>
      <c r="L169" s="23">
        <f t="shared" si="7"/>
        <v>5341234.4400000004</v>
      </c>
    </row>
    <row r="170" spans="1:12" ht="159" customHeight="1">
      <c r="A170" s="5" t="s">
        <v>39</v>
      </c>
      <c r="B170" s="3" t="s">
        <v>120</v>
      </c>
      <c r="C170" s="3" t="s">
        <v>115</v>
      </c>
      <c r="D170" s="3" t="s">
        <v>129</v>
      </c>
      <c r="E170" s="3" t="s">
        <v>130</v>
      </c>
      <c r="F170" s="3" t="s">
        <v>132</v>
      </c>
      <c r="G170" s="3" t="s">
        <v>131</v>
      </c>
      <c r="H170" s="3" t="s">
        <v>186</v>
      </c>
      <c r="I170" s="3" t="s">
        <v>110</v>
      </c>
      <c r="J170" s="23">
        <v>1288212.31</v>
      </c>
      <c r="K170" s="23">
        <v>145000</v>
      </c>
      <c r="L170" s="23">
        <f t="shared" si="7"/>
        <v>1433212.31</v>
      </c>
    </row>
    <row r="171" spans="1:12" ht="143.25" customHeight="1">
      <c r="A171" s="5" t="s">
        <v>47</v>
      </c>
      <c r="B171" s="3" t="s">
        <v>120</v>
      </c>
      <c r="C171" s="3" t="s">
        <v>115</v>
      </c>
      <c r="D171" s="3" t="s">
        <v>129</v>
      </c>
      <c r="E171" s="3" t="s">
        <v>130</v>
      </c>
      <c r="F171" s="3" t="s">
        <v>132</v>
      </c>
      <c r="G171" s="3" t="s">
        <v>131</v>
      </c>
      <c r="H171" s="3" t="s">
        <v>186</v>
      </c>
      <c r="I171" s="3" t="s">
        <v>112</v>
      </c>
      <c r="J171" s="23">
        <v>4082</v>
      </c>
      <c r="K171" s="23">
        <v>0</v>
      </c>
      <c r="L171" s="23">
        <f t="shared" si="7"/>
        <v>4082</v>
      </c>
    </row>
    <row r="172" spans="1:12" ht="114" customHeight="1">
      <c r="A172" s="5" t="s">
        <v>56</v>
      </c>
      <c r="B172" s="3" t="s">
        <v>120</v>
      </c>
      <c r="C172" s="3" t="s">
        <v>115</v>
      </c>
      <c r="D172" s="3" t="s">
        <v>129</v>
      </c>
      <c r="E172" s="3" t="s">
        <v>130</v>
      </c>
      <c r="F172" s="3" t="s">
        <v>132</v>
      </c>
      <c r="G172" s="3" t="s">
        <v>131</v>
      </c>
      <c r="H172" s="3" t="s">
        <v>57</v>
      </c>
      <c r="I172" s="3" t="s">
        <v>110</v>
      </c>
      <c r="J172" s="23">
        <v>36154.870000000003</v>
      </c>
      <c r="K172" s="23">
        <v>0</v>
      </c>
      <c r="L172" s="23">
        <f t="shared" si="7"/>
        <v>36154.870000000003</v>
      </c>
    </row>
    <row r="173" spans="1:12" ht="63">
      <c r="A173" s="5" t="s">
        <v>22</v>
      </c>
      <c r="B173" s="3" t="s">
        <v>120</v>
      </c>
      <c r="C173" s="3" t="s">
        <v>115</v>
      </c>
      <c r="D173" s="3" t="s">
        <v>129</v>
      </c>
      <c r="E173" s="3" t="s">
        <v>130</v>
      </c>
      <c r="F173" s="3" t="s">
        <v>132</v>
      </c>
      <c r="G173" s="3" t="s">
        <v>127</v>
      </c>
      <c r="H173" s="3" t="s">
        <v>161</v>
      </c>
      <c r="I173" s="3" t="s">
        <v>110</v>
      </c>
      <c r="J173" s="23">
        <v>149015.07999999999</v>
      </c>
      <c r="K173" s="23">
        <v>0</v>
      </c>
      <c r="L173" s="23">
        <f t="shared" si="7"/>
        <v>149015.07999999999</v>
      </c>
    </row>
    <row r="174" spans="1:12" ht="115.5" customHeight="1">
      <c r="A174" s="5" t="s">
        <v>3</v>
      </c>
      <c r="B174" s="3" t="s">
        <v>120</v>
      </c>
      <c r="C174" s="3" t="s">
        <v>115</v>
      </c>
      <c r="D174" s="3" t="s">
        <v>129</v>
      </c>
      <c r="E174" s="3" t="s">
        <v>130</v>
      </c>
      <c r="F174" s="3" t="s">
        <v>132</v>
      </c>
      <c r="G174" s="3" t="s">
        <v>127</v>
      </c>
      <c r="H174" s="3" t="s">
        <v>170</v>
      </c>
      <c r="I174" s="3" t="s">
        <v>109</v>
      </c>
      <c r="J174" s="23">
        <v>3337425.4</v>
      </c>
      <c r="K174" s="23">
        <v>0</v>
      </c>
      <c r="L174" s="23">
        <f t="shared" si="7"/>
        <v>3337425.4</v>
      </c>
    </row>
    <row r="175" spans="1:12" ht="63">
      <c r="A175" s="5" t="s">
        <v>40</v>
      </c>
      <c r="B175" s="3" t="s">
        <v>120</v>
      </c>
      <c r="C175" s="3" t="s">
        <v>115</v>
      </c>
      <c r="D175" s="3" t="s">
        <v>129</v>
      </c>
      <c r="E175" s="3" t="s">
        <v>130</v>
      </c>
      <c r="F175" s="3" t="s">
        <v>132</v>
      </c>
      <c r="G175" s="3" t="s">
        <v>127</v>
      </c>
      <c r="H175" s="3" t="s">
        <v>170</v>
      </c>
      <c r="I175" s="3" t="s">
        <v>110</v>
      </c>
      <c r="J175" s="23">
        <v>715869.58</v>
      </c>
      <c r="K175" s="32">
        <v>-50000</v>
      </c>
      <c r="L175" s="23">
        <f t="shared" si="7"/>
        <v>665869.57999999996</v>
      </c>
    </row>
    <row r="176" spans="1:12" ht="47.25">
      <c r="A176" s="5" t="s">
        <v>100</v>
      </c>
      <c r="B176" s="3" t="s">
        <v>120</v>
      </c>
      <c r="C176" s="3" t="s">
        <v>115</v>
      </c>
      <c r="D176" s="3" t="s">
        <v>129</v>
      </c>
      <c r="E176" s="3" t="s">
        <v>130</v>
      </c>
      <c r="F176" s="3" t="s">
        <v>132</v>
      </c>
      <c r="G176" s="3" t="s">
        <v>127</v>
      </c>
      <c r="H176" s="3" t="s">
        <v>170</v>
      </c>
      <c r="I176" s="3" t="s">
        <v>112</v>
      </c>
      <c r="J176" s="23">
        <v>18369.34</v>
      </c>
      <c r="K176" s="23">
        <v>0</v>
      </c>
      <c r="L176" s="23">
        <f t="shared" si="7"/>
        <v>18369.34</v>
      </c>
    </row>
    <row r="177" spans="1:12" ht="141.75">
      <c r="A177" s="5" t="s">
        <v>41</v>
      </c>
      <c r="B177" s="3" t="s">
        <v>120</v>
      </c>
      <c r="C177" s="3" t="s">
        <v>115</v>
      </c>
      <c r="D177" s="3" t="s">
        <v>129</v>
      </c>
      <c r="E177" s="3" t="s">
        <v>130</v>
      </c>
      <c r="F177" s="3" t="s">
        <v>132</v>
      </c>
      <c r="G177" s="3" t="s">
        <v>113</v>
      </c>
      <c r="H177" s="3" t="s">
        <v>187</v>
      </c>
      <c r="I177" s="3" t="s">
        <v>110</v>
      </c>
      <c r="J177" s="23">
        <v>179006</v>
      </c>
      <c r="K177" s="23">
        <v>0</v>
      </c>
      <c r="L177" s="23">
        <f t="shared" si="7"/>
        <v>179006</v>
      </c>
    </row>
    <row r="178" spans="1:12" ht="63">
      <c r="A178" s="5" t="s">
        <v>252</v>
      </c>
      <c r="B178" s="3" t="s">
        <v>120</v>
      </c>
      <c r="C178" s="3" t="s">
        <v>115</v>
      </c>
      <c r="D178" s="3" t="s">
        <v>129</v>
      </c>
      <c r="E178" s="3" t="s">
        <v>130</v>
      </c>
      <c r="F178" s="3" t="s">
        <v>132</v>
      </c>
      <c r="G178" s="3" t="s">
        <v>250</v>
      </c>
      <c r="H178" s="3" t="s">
        <v>251</v>
      </c>
      <c r="I178" s="3" t="s">
        <v>110</v>
      </c>
      <c r="J178" s="23">
        <v>0</v>
      </c>
      <c r="K178" s="23">
        <v>0</v>
      </c>
      <c r="L178" s="23">
        <f t="shared" si="7"/>
        <v>0</v>
      </c>
    </row>
    <row r="179" spans="1:12" ht="78.75">
      <c r="A179" s="5" t="s">
        <v>303</v>
      </c>
      <c r="B179" s="3" t="s">
        <v>120</v>
      </c>
      <c r="C179" s="3" t="s">
        <v>115</v>
      </c>
      <c r="D179" s="3" t="s">
        <v>129</v>
      </c>
      <c r="E179" s="3" t="s">
        <v>130</v>
      </c>
      <c r="F179" s="3" t="s">
        <v>132</v>
      </c>
      <c r="G179" s="3" t="s">
        <v>250</v>
      </c>
      <c r="H179" s="3" t="s">
        <v>304</v>
      </c>
      <c r="I179" s="3" t="s">
        <v>110</v>
      </c>
      <c r="J179" s="23">
        <v>2604979.7999999998</v>
      </c>
      <c r="K179" s="23">
        <v>0</v>
      </c>
      <c r="L179" s="23">
        <f t="shared" si="7"/>
        <v>2604979.7999999998</v>
      </c>
    </row>
    <row r="180" spans="1:12" ht="94.5">
      <c r="A180" s="5" t="s">
        <v>82</v>
      </c>
      <c r="B180" s="3" t="s">
        <v>120</v>
      </c>
      <c r="C180" s="3" t="s">
        <v>116</v>
      </c>
      <c r="D180" s="3" t="s">
        <v>129</v>
      </c>
      <c r="E180" s="3" t="s">
        <v>115</v>
      </c>
      <c r="F180" s="3" t="s">
        <v>132</v>
      </c>
      <c r="G180" s="3" t="s">
        <v>131</v>
      </c>
      <c r="H180" s="3" t="s">
        <v>191</v>
      </c>
      <c r="I180" s="3" t="s">
        <v>117</v>
      </c>
      <c r="J180" s="23">
        <v>2931684.46</v>
      </c>
      <c r="K180" s="23">
        <v>0</v>
      </c>
      <c r="L180" s="23">
        <f t="shared" si="7"/>
        <v>2931684.46</v>
      </c>
    </row>
    <row r="181" spans="1:12" ht="62.25" customHeight="1">
      <c r="A181" s="5" t="s">
        <v>83</v>
      </c>
      <c r="B181" s="3" t="s">
        <v>120</v>
      </c>
      <c r="C181" s="3" t="s">
        <v>116</v>
      </c>
      <c r="D181" s="3" t="s">
        <v>131</v>
      </c>
      <c r="E181" s="3" t="s">
        <v>180</v>
      </c>
      <c r="F181" s="3" t="s">
        <v>132</v>
      </c>
      <c r="G181" s="3" t="s">
        <v>129</v>
      </c>
      <c r="H181" s="3" t="s">
        <v>173</v>
      </c>
      <c r="I181" s="3" t="s">
        <v>117</v>
      </c>
      <c r="J181" s="23">
        <v>861934.5</v>
      </c>
      <c r="K181" s="23">
        <v>0</v>
      </c>
      <c r="L181" s="23">
        <f t="shared" si="7"/>
        <v>861934.5</v>
      </c>
    </row>
    <row r="182" spans="1:12" ht="110.25" customHeight="1">
      <c r="A182" s="5" t="s">
        <v>300</v>
      </c>
      <c r="B182" s="3" t="s">
        <v>120</v>
      </c>
      <c r="C182" s="3" t="s">
        <v>116</v>
      </c>
      <c r="D182" s="3" t="s">
        <v>131</v>
      </c>
      <c r="E182" s="3" t="s">
        <v>301</v>
      </c>
      <c r="F182" s="3" t="s">
        <v>132</v>
      </c>
      <c r="G182" s="3" t="s">
        <v>129</v>
      </c>
      <c r="H182" s="10" t="s">
        <v>302</v>
      </c>
      <c r="I182" s="10" t="s">
        <v>117</v>
      </c>
      <c r="J182" s="23">
        <v>3964214.62</v>
      </c>
      <c r="K182" s="23">
        <v>0</v>
      </c>
      <c r="L182" s="23">
        <f t="shared" si="7"/>
        <v>3964214.62</v>
      </c>
    </row>
    <row r="183" spans="1:12" ht="110.25" customHeight="1">
      <c r="A183" s="5" t="s">
        <v>84</v>
      </c>
      <c r="B183" s="21">
        <v>330</v>
      </c>
      <c r="C183" s="21">
        <v>10</v>
      </c>
      <c r="D183" s="3" t="s">
        <v>127</v>
      </c>
      <c r="E183" s="3" t="s">
        <v>172</v>
      </c>
      <c r="F183" s="21">
        <v>0</v>
      </c>
      <c r="G183" s="3" t="s">
        <v>129</v>
      </c>
      <c r="H183" s="21" t="s">
        <v>233</v>
      </c>
      <c r="I183" s="21">
        <v>400</v>
      </c>
      <c r="J183" s="23">
        <v>5796648</v>
      </c>
      <c r="K183" s="23">
        <v>0</v>
      </c>
      <c r="L183" s="23">
        <f>J183+K183</f>
        <v>5796648</v>
      </c>
    </row>
    <row r="184" spans="1:12" ht="144" customHeight="1">
      <c r="A184" s="9" t="s">
        <v>243</v>
      </c>
      <c r="B184" s="3" t="s">
        <v>120</v>
      </c>
      <c r="C184" s="3" t="s">
        <v>116</v>
      </c>
      <c r="D184" s="3" t="s">
        <v>113</v>
      </c>
      <c r="E184" s="3" t="s">
        <v>129</v>
      </c>
      <c r="F184" s="3" t="s">
        <v>132</v>
      </c>
      <c r="G184" s="3" t="s">
        <v>114</v>
      </c>
      <c r="H184" s="3" t="s">
        <v>242</v>
      </c>
      <c r="I184" s="3" t="s">
        <v>117</v>
      </c>
      <c r="J184" s="23">
        <v>120000</v>
      </c>
      <c r="K184" s="23">
        <v>0</v>
      </c>
      <c r="L184" s="23">
        <f>J184+K184</f>
        <v>120000</v>
      </c>
    </row>
    <row r="185" spans="1:12" ht="65.25" customHeight="1">
      <c r="A185" s="5" t="s">
        <v>315</v>
      </c>
      <c r="B185" s="21">
        <v>330</v>
      </c>
      <c r="C185" s="21">
        <v>10</v>
      </c>
      <c r="D185" s="3" t="s">
        <v>113</v>
      </c>
      <c r="E185" s="3" t="s">
        <v>115</v>
      </c>
      <c r="F185" s="21">
        <v>0</v>
      </c>
      <c r="G185" s="3" t="s">
        <v>124</v>
      </c>
      <c r="H185" s="21">
        <v>40010</v>
      </c>
      <c r="I185" s="21">
        <v>600</v>
      </c>
      <c r="J185" s="23">
        <v>471500</v>
      </c>
      <c r="K185" s="23">
        <v>0</v>
      </c>
      <c r="L185" s="23">
        <f t="shared" si="7"/>
        <v>471500</v>
      </c>
    </row>
    <row r="186" spans="1:12" s="8" customFormat="1" ht="28.5" customHeight="1">
      <c r="A186" s="12" t="s">
        <v>200</v>
      </c>
      <c r="B186" s="13"/>
      <c r="C186" s="13"/>
      <c r="D186" s="13"/>
      <c r="E186" s="13"/>
      <c r="F186" s="13"/>
      <c r="G186" s="13"/>
      <c r="H186" s="13"/>
      <c r="I186" s="13"/>
      <c r="J186" s="18">
        <f>J9+J14+J86+J91+J100</f>
        <v>469489043.60000008</v>
      </c>
      <c r="K186" s="18">
        <f>K9+K14+K86+K91+K100</f>
        <v>6380308.4500000002</v>
      </c>
      <c r="L186" s="18">
        <f>L9+L14+L86+L91+L100</f>
        <v>475869352.05000013</v>
      </c>
    </row>
    <row r="187" spans="1:12" hidden="1"/>
    <row r="188" spans="1:12" hidden="1">
      <c r="J188" s="24">
        <v>262596726.47</v>
      </c>
      <c r="K188" s="24">
        <v>262596726.47</v>
      </c>
      <c r="L188" s="24">
        <v>262596726.47</v>
      </c>
    </row>
    <row r="189" spans="1:12" ht="1.5" hidden="1" customHeight="1">
      <c r="J189" s="24">
        <f>146878574.9+10090100+26858034.82+96406723.56-356000</f>
        <v>279877433.27999997</v>
      </c>
      <c r="K189" s="24">
        <f t="shared" ref="K189:L189" si="9">146878574.9+10090100+26858034.82+96406723.56-356000</f>
        <v>279877433.27999997</v>
      </c>
      <c r="L189" s="24">
        <f t="shared" si="9"/>
        <v>279877433.27999997</v>
      </c>
    </row>
    <row r="190" spans="1:12" hidden="1"/>
    <row r="191" spans="1:12" hidden="1">
      <c r="J191" s="24">
        <f>J186-J189</f>
        <v>189611610.32000011</v>
      </c>
      <c r="K191" s="24">
        <f t="shared" ref="K191:L191" si="10">K186-K189</f>
        <v>-273497124.82999998</v>
      </c>
      <c r="L191" s="24">
        <f t="shared" si="10"/>
        <v>195991918.77000016</v>
      </c>
    </row>
    <row r="192" spans="1:12" hidden="1"/>
    <row r="193" spans="10:13" hidden="1"/>
    <row r="194" spans="10:13" hidden="1"/>
    <row r="195" spans="10:13" hidden="1"/>
    <row r="196" spans="10:13" hidden="1"/>
    <row r="197" spans="10:13" hidden="1">
      <c r="J197" s="24">
        <f>J186-J194</f>
        <v>469489043.60000008</v>
      </c>
      <c r="K197" s="24">
        <f t="shared" ref="K197:L197" si="11">K186-K194</f>
        <v>6380308.4500000002</v>
      </c>
      <c r="L197" s="24">
        <f t="shared" si="11"/>
        <v>475869352.05000013</v>
      </c>
    </row>
    <row r="198" spans="10:13" hidden="1">
      <c r="J198" s="24">
        <v>349553509.51999998</v>
      </c>
    </row>
    <row r="199" spans="10:13" hidden="1"/>
    <row r="200" spans="10:13" hidden="1">
      <c r="J200" s="24">
        <f>J198-J186</f>
        <v>-119935534.0800001</v>
      </c>
    </row>
    <row r="201" spans="10:13" hidden="1"/>
    <row r="202" spans="10:13" hidden="1">
      <c r="J202" s="24">
        <v>203152504.87</v>
      </c>
      <c r="M202" t="s">
        <v>265</v>
      </c>
    </row>
    <row r="203" spans="10:13" hidden="1">
      <c r="J203" s="24">
        <v>17642400</v>
      </c>
      <c r="K203" s="33"/>
      <c r="M203" t="s">
        <v>266</v>
      </c>
    </row>
    <row r="204" spans="10:13" hidden="1">
      <c r="J204" s="24">
        <f>11788020.63+241115</f>
        <v>12029135.630000001</v>
      </c>
      <c r="M204" t="s">
        <v>268</v>
      </c>
    </row>
    <row r="205" spans="10:13" hidden="1">
      <c r="J205" s="24">
        <v>59813819.149999999</v>
      </c>
      <c r="M205" t="s">
        <v>269</v>
      </c>
    </row>
    <row r="206" spans="10:13" hidden="1">
      <c r="J206" s="24">
        <v>105015069.12</v>
      </c>
      <c r="M206" t="s">
        <v>270</v>
      </c>
    </row>
    <row r="207" spans="10:13" hidden="1">
      <c r="J207" s="24">
        <v>10303580.65</v>
      </c>
      <c r="M207" t="s">
        <v>271</v>
      </c>
    </row>
    <row r="208" spans="10:13" hidden="1">
      <c r="J208" s="24">
        <v>28720178.010000002</v>
      </c>
      <c r="M208" t="s">
        <v>267</v>
      </c>
    </row>
    <row r="209" spans="10:10" hidden="1">
      <c r="J209" s="24">
        <f>SUM(J202:L208)</f>
        <v>436676687.42999995</v>
      </c>
    </row>
    <row r="210" spans="10:10" hidden="1"/>
    <row r="211" spans="10:10" hidden="1"/>
  </sheetData>
  <autoFilter ref="A8:L186">
    <filterColumn colId="2"/>
    <filterColumn colId="3"/>
    <filterColumn colId="7"/>
  </autoFilter>
  <mergeCells count="4">
    <mergeCell ref="A6:L6"/>
    <mergeCell ref="G4:L4"/>
    <mergeCell ref="G1:L1"/>
    <mergeCell ref="G3:L3"/>
  </mergeCells>
  <phoneticPr fontId="0" type="noConversion"/>
  <pageMargins left="0.39370078740157483" right="0.39370078740157483" top="0.55118110236220474" bottom="0.39370078740157483" header="0.31496062992125984" footer="0.31496062992125984"/>
  <pageSetup paperSize="9" scale="59" fitToHeight="16" orientation="portrait" r:id="rId1"/>
  <headerFooter>
    <oddHeader>&amp;RПРОЕКТ</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2025</vt:lpstr>
      <vt:lpstr>'2025'!Область_печати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FIN1</cp:lastModifiedBy>
  <cp:lastPrinted>2026-07-09T05:28:29Z</cp:lastPrinted>
  <dcterms:created xsi:type="dcterms:W3CDTF">2013-10-30T08:55:37Z</dcterms:created>
  <dcterms:modified xsi:type="dcterms:W3CDTF">2026-07-09T05:28:30Z</dcterms:modified>
</cp:coreProperties>
</file>